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19875" windowHeight="5430" activeTab="2"/>
  </bookViews>
  <sheets>
    <sheet name="Somatotype" sheetId="1" r:id="rId1"/>
    <sheet name="IMC" sheetId="5" r:id="rId2"/>
    <sheet name="FFMI" sheetId="4" r:id="rId3"/>
    <sheet name="ASBI" sheetId="3" r:id="rId4"/>
  </sheets>
  <calcPr calcId="125725"/>
  <fileRecoveryPr repairLoad="1"/>
</workbook>
</file>

<file path=xl/calcChain.xml><?xml version="1.0" encoding="utf-8"?>
<calcChain xmlns="http://schemas.openxmlformats.org/spreadsheetml/2006/main">
  <c r="H11" i="4"/>
  <c r="I16" l="1"/>
  <c r="I17"/>
  <c r="I18"/>
  <c r="I15"/>
  <c r="I20" i="1" l="1"/>
  <c r="I19"/>
  <c r="I16"/>
  <c r="I15"/>
  <c r="I12"/>
  <c r="I11"/>
  <c r="I6"/>
  <c r="I7"/>
  <c r="I8"/>
  <c r="I5"/>
  <c r="L17"/>
  <c r="K7" l="1"/>
  <c r="M7" s="1"/>
  <c r="G9" i="3"/>
  <c r="G11" s="1"/>
  <c r="G9" i="5"/>
  <c r="I19" i="4" l="1"/>
  <c r="G9" s="1"/>
  <c r="G11" s="1"/>
  <c r="K12" i="1" l="1"/>
  <c r="M12" s="1"/>
  <c r="I21"/>
  <c r="K17" s="1"/>
  <c r="M17" s="1"/>
</calcChain>
</file>

<file path=xl/sharedStrings.xml><?xml version="1.0" encoding="utf-8"?>
<sst xmlns="http://schemas.openxmlformats.org/spreadsheetml/2006/main" count="119" uniqueCount="82">
  <si>
    <t>Somatotypes:</t>
  </si>
  <si>
    <t>cm</t>
  </si>
  <si>
    <t>Humerus</t>
  </si>
  <si>
    <t>plis cutanés</t>
  </si>
  <si>
    <t>Somatotype calculateur</t>
  </si>
  <si>
    <t>Mesure 1</t>
  </si>
  <si>
    <t>Mesure 2</t>
  </si>
  <si>
    <t>Tricipital</t>
  </si>
  <si>
    <t>milieu mollet</t>
  </si>
  <si>
    <t>circonférence</t>
  </si>
  <si>
    <t>avant-bras</t>
  </si>
  <si>
    <t>bras</t>
  </si>
  <si>
    <t>Epaisseur os</t>
  </si>
  <si>
    <t>Fémur</t>
  </si>
  <si>
    <t>autres</t>
  </si>
  <si>
    <t>Taille</t>
  </si>
  <si>
    <t>Poids</t>
  </si>
  <si>
    <t xml:space="preserve">Valeur Mésomorphisme </t>
  </si>
  <si>
    <t>Valeur Endomorphisme</t>
  </si>
  <si>
    <r>
      <rPr>
        <b/>
        <sz val="11"/>
        <color theme="1"/>
        <rFont val="Calibri"/>
        <family val="2"/>
        <scheme val="minor"/>
      </rPr>
      <t>Valeur Ectomorphisme</t>
    </r>
    <r>
      <rPr>
        <sz val="11"/>
        <color theme="1"/>
        <rFont val="Calibri"/>
        <family val="2"/>
        <scheme val="minor"/>
      </rPr>
      <t xml:space="preserve"> </t>
    </r>
  </si>
  <si>
    <t>Subscapulaire</t>
  </si>
  <si>
    <t>Supraspinal</t>
  </si>
  <si>
    <t>Moyenne</t>
  </si>
  <si>
    <t>Aide pas à pas:</t>
  </si>
  <si>
    <t>supraspinal, subscapulaire, tricipital et au mollet (voir dessin)</t>
  </si>
  <si>
    <t>2) mesurez à l'aide d'un mètre couturier le tour de l'avant-bras et</t>
  </si>
  <si>
    <t>du bras relâché</t>
  </si>
  <si>
    <t>3) A l'aide d'un pied à coulisse ou d'une règle mesurez la largeur</t>
  </si>
  <si>
    <t>de votre genou et de votre coude</t>
  </si>
  <si>
    <t xml:space="preserve">4) A l'aide d'une toise, mesurez votre taille puis votre poids nu </t>
  </si>
  <si>
    <t>avec une balance</t>
  </si>
  <si>
    <t>de mésomorphisme (profil musculaire) et d'ectomorphisme (profil</t>
  </si>
  <si>
    <t>5) Reportez les valeurs données d'endomorphisme (profil graisseux)</t>
  </si>
  <si>
    <t>6) interprétez: une valeur supérieure à 4 vous case dans ce profil</t>
  </si>
  <si>
    <t>ex: vous êtes 152, vous êtes mésomorphe</t>
  </si>
  <si>
    <t>vous êtes 254, vous êtes un ecto-mésomorphe</t>
  </si>
  <si>
    <t>7) vous pouvez vous comparez au somatochart des champions</t>
  </si>
  <si>
    <t>silhouette) sur le somatochart étalonné</t>
  </si>
  <si>
    <t>IMC calculateur</t>
  </si>
  <si>
    <t>poids kg</t>
  </si>
  <si>
    <t>IMC</t>
  </si>
  <si>
    <t>taille m</t>
  </si>
  <si>
    <t>Calcul Indice de Quetelet</t>
  </si>
  <si>
    <t>1) à l'aide d'une toise, mesurez votre taille</t>
  </si>
  <si>
    <t>2) à l'aide d'une balance, pesez-vous</t>
  </si>
  <si>
    <t>3) remplissez le tableau</t>
  </si>
  <si>
    <t>4) reportez l'indice de Quetelet (ou indice de masse</t>
  </si>
  <si>
    <t>corporelle) dans le graphique pour savoir dans quelle</t>
  </si>
  <si>
    <t>catégorie vous vous situez</t>
  </si>
  <si>
    <t>Fat Free Mass Index calculateur</t>
  </si>
  <si>
    <t>Calcul FFMI</t>
  </si>
  <si>
    <t>4) comparez votre valeur de FFMI aux standards</t>
  </si>
  <si>
    <t>abdominal</t>
  </si>
  <si>
    <t>suprailiaque</t>
  </si>
  <si>
    <t>quadricipital</t>
  </si>
  <si>
    <t>%graisse</t>
  </si>
  <si>
    <t>directement la valeur de % graisse dans la case</t>
  </si>
  <si>
    <r>
      <rPr>
        <b/>
        <u/>
        <sz val="11"/>
        <color theme="1"/>
        <rFont val="Calibri"/>
        <family val="2"/>
        <scheme val="minor"/>
      </rPr>
      <t xml:space="preserve">remarque: </t>
    </r>
    <r>
      <rPr>
        <sz val="11"/>
        <color theme="1"/>
        <rFont val="Calibri"/>
        <family val="2"/>
        <scheme val="minor"/>
      </rPr>
      <t>si vous utilisez une balance à impédance, notez</t>
    </r>
  </si>
  <si>
    <t xml:space="preserve">3) Al'aide d'une pince à graisse, mesurez 2 fois le </t>
  </si>
  <si>
    <t>somme</t>
  </si>
  <si>
    <t>pli cutané supraspinal, abdominal, suprailiaque et quadricipital</t>
  </si>
  <si>
    <t xml:space="preserve"> A Body Shaped Index calculateur</t>
  </si>
  <si>
    <t>tour de taille</t>
  </si>
  <si>
    <t>ABSI</t>
  </si>
  <si>
    <t>Calcul ABSI</t>
  </si>
  <si>
    <t>3) à l'aide d'un mètre couturier, mesurez votre tour de taille</t>
  </si>
  <si>
    <t xml:space="preserve">Quetelet A. 1935. </t>
  </si>
  <si>
    <t>Kouri et al. Clin. J. Sport. Med., 1995</t>
  </si>
  <si>
    <t xml:space="preserve">Krakauer NY, Krakauer JC (2012)  PLoS ONE 7(7): e39504. </t>
  </si>
  <si>
    <t>Sheldon et al. "the varieties of human physique"1940</t>
  </si>
  <si>
    <r>
      <t xml:space="preserve">VanItallie et al.  </t>
    </r>
    <r>
      <rPr>
        <i/>
        <sz val="10"/>
        <color theme="1"/>
        <rFont val="Courier New"/>
        <family val="3"/>
      </rPr>
      <t>Am. J. Clin. Nutr.</t>
    </r>
    <r>
      <rPr>
        <sz val="10"/>
        <color theme="1"/>
        <rFont val="Courier New"/>
        <family val="3"/>
      </rPr>
      <t>,1990.</t>
    </r>
  </si>
  <si>
    <r>
      <t xml:space="preserve">Jackson &amp; Pollock </t>
    </r>
    <r>
      <rPr>
        <i/>
        <sz val="10"/>
        <color theme="1"/>
        <rFont val="Courier New"/>
        <family val="3"/>
      </rPr>
      <t>Res. Q. Am. Heal. Phys. Educ. Recreat,</t>
    </r>
    <r>
      <rPr>
        <sz val="10"/>
        <color theme="1"/>
        <rFont val="Courier New"/>
        <family val="3"/>
      </rPr>
      <t xml:space="preserve"> 1978.</t>
    </r>
  </si>
  <si>
    <t>Indice de Sheldon</t>
  </si>
  <si>
    <t>Guillaume LAFFAYE-2016</t>
  </si>
  <si>
    <t>mm</t>
  </si>
  <si>
    <t>kg</t>
  </si>
  <si>
    <t>impédance</t>
  </si>
  <si>
    <t>taille (m)</t>
  </si>
  <si>
    <t>poids (kg)</t>
  </si>
  <si>
    <t>âge (ans)</t>
  </si>
  <si>
    <t>FFMI (kg/m²)</t>
  </si>
  <si>
    <t xml:space="preserve">1) à l'aide d'une pince à graisse, mesurez 2 fois les plis cutanés 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</si>
</sst>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12"/>
      <color theme="1"/>
      <name val="Times New Roman"/>
      <family val="1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11"/>
      <color theme="1"/>
      <name val="Courier New"/>
      <family val="3"/>
    </font>
    <font>
      <sz val="10"/>
      <color theme="1"/>
      <name val="Courier New"/>
      <family val="3"/>
    </font>
    <font>
      <sz val="9"/>
      <color theme="1"/>
      <name val="Courier New"/>
      <family val="3"/>
    </font>
    <font>
      <i/>
      <sz val="10"/>
      <color theme="1"/>
      <name val="Courier New"/>
      <family val="3"/>
    </font>
    <font>
      <sz val="10"/>
      <color theme="1"/>
      <name val="Calibri"/>
      <family val="2"/>
      <scheme val="minor"/>
    </font>
    <font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Border="1"/>
    <xf numFmtId="0" fontId="0" fillId="0" borderId="3" xfId="0" applyBorder="1"/>
    <xf numFmtId="0" fontId="0" fillId="0" borderId="0" xfId="0" applyAlignment="1">
      <alignment horizontal="right"/>
    </xf>
    <xf numFmtId="0" fontId="4" fillId="3" borderId="5" xfId="0" applyFont="1" applyFill="1" applyBorder="1" applyAlignment="1">
      <alignment horizontal="left"/>
    </xf>
    <xf numFmtId="0" fontId="0" fillId="3" borderId="6" xfId="0" applyFill="1" applyBorder="1"/>
    <xf numFmtId="0" fontId="0" fillId="3" borderId="7" xfId="0" applyFill="1" applyBorder="1"/>
    <xf numFmtId="0" fontId="0" fillId="0" borderId="21" xfId="0" applyBorder="1"/>
    <xf numFmtId="0" fontId="0" fillId="0" borderId="22" xfId="0" applyBorder="1"/>
    <xf numFmtId="0" fontId="0" fillId="4" borderId="9" xfId="0" applyFill="1" applyBorder="1"/>
    <xf numFmtId="0" fontId="0" fillId="4" borderId="10" xfId="0" applyFill="1" applyBorder="1"/>
    <xf numFmtId="0" fontId="0" fillId="4" borderId="21" xfId="0" applyFill="1" applyBorder="1"/>
    <xf numFmtId="0" fontId="0" fillId="4" borderId="0" xfId="0" applyFill="1" applyBorder="1"/>
    <xf numFmtId="0" fontId="0" fillId="4" borderId="22" xfId="0" applyFill="1" applyBorder="1"/>
    <xf numFmtId="0" fontId="0" fillId="4" borderId="11" xfId="0" applyFill="1" applyBorder="1"/>
    <xf numFmtId="0" fontId="0" fillId="4" borderId="12" xfId="0" applyFill="1" applyBorder="1"/>
    <xf numFmtId="0" fontId="0" fillId="4" borderId="13" xfId="0" applyFill="1" applyBorder="1"/>
    <xf numFmtId="0" fontId="2" fillId="4" borderId="5" xfId="0" applyFont="1" applyFill="1" applyBorder="1"/>
    <xf numFmtId="0" fontId="0" fillId="4" borderId="6" xfId="0" applyFill="1" applyBorder="1"/>
    <xf numFmtId="0" fontId="0" fillId="4" borderId="7" xfId="0" applyFill="1" applyBorder="1"/>
    <xf numFmtId="0" fontId="3" fillId="4" borderId="5" xfId="0" applyFont="1" applyFill="1" applyBorder="1"/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right"/>
    </xf>
    <xf numFmtId="0" fontId="0" fillId="4" borderId="17" xfId="0" applyFill="1" applyBorder="1"/>
    <xf numFmtId="0" fontId="0" fillId="4" borderId="18" xfId="0" applyFill="1" applyBorder="1" applyAlignment="1">
      <alignment horizontal="right"/>
    </xf>
    <xf numFmtId="0" fontId="0" fillId="4" borderId="19" xfId="0" applyFill="1" applyBorder="1" applyAlignment="1">
      <alignment horizontal="right"/>
    </xf>
    <xf numFmtId="0" fontId="0" fillId="4" borderId="20" xfId="0" applyFill="1" applyBorder="1" applyAlignment="1">
      <alignment horizontal="center"/>
    </xf>
    <xf numFmtId="0" fontId="8" fillId="4" borderId="8" xfId="0" applyFont="1" applyFill="1" applyBorder="1"/>
    <xf numFmtId="0" fontId="0" fillId="0" borderId="3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13" xfId="0" applyBorder="1" applyAlignment="1">
      <alignment horizontal="center" vertical="center"/>
    </xf>
    <xf numFmtId="2" fontId="10" fillId="4" borderId="1" xfId="0" applyNumberFormat="1" applyFont="1" applyFill="1" applyBorder="1" applyAlignment="1">
      <alignment horizontal="center" vertical="center"/>
    </xf>
    <xf numFmtId="0" fontId="0" fillId="5" borderId="3" xfId="0" applyFill="1" applyBorder="1" applyAlignment="1" applyProtection="1">
      <alignment horizontal="center" vertical="center"/>
      <protection locked="0"/>
    </xf>
    <xf numFmtId="0" fontId="0" fillId="5" borderId="3" xfId="0" quotePrefix="1" applyFill="1" applyBorder="1" applyAlignment="1" applyProtection="1">
      <alignment horizontal="center" vertical="center"/>
      <protection locked="0"/>
    </xf>
    <xf numFmtId="0" fontId="0" fillId="5" borderId="0" xfId="0" applyFill="1"/>
    <xf numFmtId="0" fontId="0" fillId="5" borderId="0" xfId="0" applyFill="1" applyBorder="1"/>
    <xf numFmtId="0" fontId="0" fillId="5" borderId="26" xfId="0" quotePrefix="1" applyFill="1" applyBorder="1" applyAlignment="1" applyProtection="1">
      <alignment horizontal="center" vertical="center"/>
      <protection locked="0"/>
    </xf>
    <xf numFmtId="0" fontId="0" fillId="4" borderId="5" xfId="0" applyFill="1" applyBorder="1"/>
    <xf numFmtId="164" fontId="0" fillId="0" borderId="3" xfId="0" applyNumberFormat="1" applyBorder="1"/>
    <xf numFmtId="0" fontId="0" fillId="0" borderId="27" xfId="0" applyBorder="1" applyAlignment="1" applyProtection="1">
      <alignment horizontal="left" vertical="center"/>
      <protection locked="0"/>
    </xf>
    <xf numFmtId="0" fontId="12" fillId="0" borderId="0" xfId="0" applyFont="1" applyAlignment="1">
      <alignment horizontal="left" readingOrder="1"/>
    </xf>
    <xf numFmtId="0" fontId="0" fillId="0" borderId="18" xfId="0" applyBorder="1"/>
    <xf numFmtId="0" fontId="0" fillId="0" borderId="28" xfId="0" applyBorder="1" applyAlignment="1" applyProtection="1">
      <alignment horizontal="left" vertical="center"/>
      <protection locked="0"/>
    </xf>
    <xf numFmtId="0" fontId="13" fillId="0" borderId="0" xfId="0" applyFont="1"/>
    <xf numFmtId="0" fontId="14" fillId="0" borderId="0" xfId="0" applyFont="1"/>
    <xf numFmtId="0" fontId="3" fillId="0" borderId="0" xfId="0" applyFont="1" applyBorder="1"/>
    <xf numFmtId="0" fontId="3" fillId="0" borderId="0" xfId="0" applyFont="1" applyFill="1" applyBorder="1" applyAlignment="1">
      <alignment horizontal="left"/>
    </xf>
    <xf numFmtId="0" fontId="1" fillId="0" borderId="0" xfId="0" applyFont="1"/>
    <xf numFmtId="0" fontId="7" fillId="0" borderId="0" xfId="0" applyFont="1" applyProtection="1">
      <protection hidden="1"/>
    </xf>
    <xf numFmtId="164" fontId="10" fillId="4" borderId="4" xfId="0" applyNumberFormat="1" applyFont="1" applyFill="1" applyBorder="1" applyAlignment="1" applyProtection="1">
      <alignment horizontal="center" vertical="center"/>
      <protection hidden="1"/>
    </xf>
    <xf numFmtId="0" fontId="0" fillId="4" borderId="2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center"/>
      <protection locked="0"/>
    </xf>
    <xf numFmtId="0" fontId="5" fillId="4" borderId="3" xfId="0" applyFon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17" fillId="0" borderId="0" xfId="0" applyFont="1"/>
    <xf numFmtId="0" fontId="0" fillId="4" borderId="17" xfId="0" applyFill="1" applyBorder="1" applyProtection="1"/>
    <xf numFmtId="0" fontId="0" fillId="5" borderId="27" xfId="0" applyFill="1" applyBorder="1" applyAlignment="1" applyProtection="1">
      <alignment vertical="center"/>
      <protection locked="0"/>
    </xf>
    <xf numFmtId="0" fontId="0" fillId="5" borderId="27" xfId="0" quotePrefix="1" applyFill="1" applyBorder="1" applyAlignment="1" applyProtection="1">
      <alignment vertical="center"/>
      <protection locked="0"/>
    </xf>
    <xf numFmtId="164" fontId="0" fillId="0" borderId="27" xfId="0" applyNumberFormat="1" applyBorder="1" applyAlignment="1" applyProtection="1">
      <protection hidden="1"/>
    </xf>
    <xf numFmtId="0" fontId="0" fillId="5" borderId="29" xfId="0" quotePrefix="1" applyFill="1" applyBorder="1" applyAlignment="1" applyProtection="1">
      <alignment vertical="center"/>
      <protection locked="0"/>
    </xf>
    <xf numFmtId="2" fontId="10" fillId="4" borderId="5" xfId="0" applyNumberFormat="1" applyFont="1" applyFill="1" applyBorder="1" applyAlignment="1" applyProtection="1">
      <alignment vertical="center"/>
      <protection hidden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2" fontId="2" fillId="2" borderId="8" xfId="0" applyNumberFormat="1" applyFont="1" applyFill="1" applyBorder="1" applyAlignment="1" applyProtection="1">
      <alignment horizontal="center"/>
      <protection hidden="1"/>
    </xf>
    <xf numFmtId="2" fontId="2" fillId="2" borderId="9" xfId="0" applyNumberFormat="1" applyFont="1" applyFill="1" applyBorder="1" applyAlignment="1" applyProtection="1">
      <alignment horizontal="center"/>
      <protection hidden="1"/>
    </xf>
    <xf numFmtId="2" fontId="2" fillId="2" borderId="11" xfId="0" applyNumberFormat="1" applyFont="1" applyFill="1" applyBorder="1" applyAlignment="1" applyProtection="1">
      <alignment horizontal="center"/>
      <protection hidden="1"/>
    </xf>
    <xf numFmtId="2" fontId="2" fillId="2" borderId="12" xfId="0" applyNumberFormat="1" applyFont="1" applyFill="1" applyBorder="1" applyAlignment="1" applyProtection="1">
      <alignment horizontal="center"/>
      <protection hidden="1"/>
    </xf>
    <xf numFmtId="2" fontId="4" fillId="2" borderId="10" xfId="0" applyNumberFormat="1" applyFont="1" applyFill="1" applyBorder="1" applyAlignment="1">
      <alignment horizontal="center"/>
    </xf>
    <xf numFmtId="2" fontId="4" fillId="2" borderId="13" xfId="0" applyNumberFormat="1" applyFont="1" applyFill="1" applyBorder="1" applyAlignment="1">
      <alignment horizontal="center"/>
    </xf>
    <xf numFmtId="2" fontId="6" fillId="2" borderId="8" xfId="0" applyNumberFormat="1" applyFont="1" applyFill="1" applyBorder="1" applyAlignment="1" applyProtection="1">
      <alignment horizontal="center"/>
      <protection hidden="1"/>
    </xf>
    <xf numFmtId="2" fontId="6" fillId="2" borderId="9" xfId="0" applyNumberFormat="1" applyFont="1" applyFill="1" applyBorder="1" applyAlignment="1" applyProtection="1">
      <alignment horizontal="center"/>
      <protection hidden="1"/>
    </xf>
    <xf numFmtId="2" fontId="6" fillId="2" borderId="11" xfId="0" applyNumberFormat="1" applyFont="1" applyFill="1" applyBorder="1" applyAlignment="1" applyProtection="1">
      <alignment horizontal="center"/>
      <protection hidden="1"/>
    </xf>
    <xf numFmtId="2" fontId="6" fillId="2" borderId="12" xfId="0" applyNumberFormat="1" applyFont="1" applyFill="1" applyBorder="1" applyAlignment="1" applyProtection="1">
      <alignment horizontal="center"/>
      <protection hidden="1"/>
    </xf>
    <xf numFmtId="2" fontId="18" fillId="2" borderId="10" xfId="0" applyNumberFormat="1" applyFont="1" applyFill="1" applyBorder="1" applyAlignment="1">
      <alignment horizontal="center"/>
    </xf>
    <xf numFmtId="2" fontId="18" fillId="2" borderId="13" xfId="0" applyNumberFormat="1" applyFont="1" applyFill="1" applyBorder="1" applyAlignment="1">
      <alignment horizontal="center"/>
    </xf>
    <xf numFmtId="0" fontId="9" fillId="0" borderId="23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13" fillId="0" borderId="5" xfId="0" applyFont="1" applyBorder="1"/>
    <xf numFmtId="0" fontId="13" fillId="0" borderId="6" xfId="0" applyFont="1" applyBorder="1"/>
    <xf numFmtId="0" fontId="13" fillId="0" borderId="7" xfId="0" applyFont="1" applyBorder="1"/>
    <xf numFmtId="0" fontId="9" fillId="0" borderId="8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14" fillId="0" borderId="8" xfId="0" applyFont="1" applyBorder="1" applyAlignment="1"/>
    <xf numFmtId="0" fontId="14" fillId="0" borderId="9" xfId="0" applyFont="1" applyBorder="1" applyAlignment="1"/>
    <xf numFmtId="0" fontId="14" fillId="0" borderId="10" xfId="0" applyFont="1" applyBorder="1" applyAlignment="1"/>
    <xf numFmtId="0" fontId="14" fillId="0" borderId="21" xfId="0" applyFont="1" applyBorder="1" applyAlignment="1"/>
    <xf numFmtId="0" fontId="14" fillId="0" borderId="0" xfId="0" applyFont="1" applyBorder="1" applyAlignment="1"/>
    <xf numFmtId="0" fontId="14" fillId="0" borderId="22" xfId="0" applyFont="1" applyBorder="1" applyAlignment="1"/>
    <xf numFmtId="0" fontId="16" fillId="0" borderId="11" xfId="0" applyFont="1" applyBorder="1"/>
    <xf numFmtId="0" fontId="16" fillId="0" borderId="12" xfId="0" applyFont="1" applyBorder="1"/>
    <xf numFmtId="0" fontId="16" fillId="0" borderId="13" xfId="0" applyFont="1" applyBorder="1"/>
    <xf numFmtId="0" fontId="15" fillId="0" borderId="8" xfId="0" applyFont="1" applyBorder="1" applyAlignment="1"/>
    <xf numFmtId="0" fontId="15" fillId="0" borderId="9" xfId="0" applyFont="1" applyBorder="1" applyAlignment="1"/>
    <xf numFmtId="0" fontId="0" fillId="4" borderId="26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10.png"/><Relationship Id="rId1" Type="http://schemas.openxmlformats.org/officeDocument/2006/relationships/image" Target="../media/image9.png"/><Relationship Id="rId6" Type="http://schemas.openxmlformats.org/officeDocument/2006/relationships/image" Target="../media/image2.png"/><Relationship Id="rId5" Type="http://schemas.openxmlformats.org/officeDocument/2006/relationships/image" Target="../media/image13.png"/><Relationship Id="rId4" Type="http://schemas.openxmlformats.org/officeDocument/2006/relationships/image" Target="../media/image1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png"/><Relationship Id="rId1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235744</xdr:colOff>
      <xdr:row>1</xdr:row>
      <xdr:rowOff>39425</xdr:rowOff>
    </xdr:from>
    <xdr:to>
      <xdr:col>5</xdr:col>
      <xdr:colOff>9261</xdr:colOff>
      <xdr:row>13</xdr:row>
      <xdr:rowOff>153888</xdr:rowOff>
    </xdr:to>
    <xdr:grpSp>
      <xdr:nvGrpSpPr>
        <xdr:cNvPr id="38" name="Groupe 37"/>
        <xdr:cNvGrpSpPr/>
      </xdr:nvGrpSpPr>
      <xdr:grpSpPr>
        <a:xfrm>
          <a:off x="640557" y="241831"/>
          <a:ext cx="4690798" cy="2686213"/>
          <a:chOff x="660400" y="228602"/>
          <a:chExt cx="4705350" cy="2675630"/>
        </a:xfrm>
      </xdr:grpSpPr>
      <xdr:pic>
        <xdr:nvPicPr>
          <xdr:cNvPr id="1026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660400" y="1499647"/>
            <a:ext cx="1152525" cy="1364190"/>
          </a:xfrm>
          <a:prstGeom prst="rect">
            <a:avLst/>
          </a:prstGeom>
          <a:ln w="38100" cap="sq">
            <a:solidFill>
              <a:schemeClr val="accent1"/>
            </a:solidFill>
            <a:prstDash val="solid"/>
            <a:miter lim="800000"/>
          </a:ln>
          <a:effectLst>
            <a:outerShdw blurRad="50800" dist="38100" dir="2700000" algn="tl" rotWithShape="0">
              <a:srgbClr val="000000">
                <a:alpha val="43000"/>
              </a:srgbClr>
            </a:outerShdw>
          </a:effectLst>
        </xdr:spPr>
      </xdr:pic>
      <xdr:pic>
        <xdr:nvPicPr>
          <xdr:cNvPr id="1027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669926" y="279403"/>
            <a:ext cx="1375834" cy="1090324"/>
          </a:xfrm>
          <a:prstGeom prst="rect">
            <a:avLst/>
          </a:prstGeom>
          <a:ln w="38100" cap="sq">
            <a:solidFill>
              <a:schemeClr val="accent1"/>
            </a:solidFill>
            <a:prstDash val="solid"/>
            <a:miter lim="800000"/>
          </a:ln>
          <a:effectLst>
            <a:outerShdw blurRad="50800" dist="38100" dir="2700000" algn="tl" rotWithShape="0">
              <a:srgbClr val="000000">
                <a:alpha val="43000"/>
              </a:srgbClr>
            </a:outerShdw>
          </a:effectLst>
        </xdr:spPr>
      </xdr:pic>
      <xdr:cxnSp macro="">
        <xdr:nvCxnSpPr>
          <xdr:cNvPr id="12" name="Connecteur droit avec flèche 11"/>
          <xdr:cNvCxnSpPr>
            <a:endCxn id="1027" idx="3"/>
          </xdr:cNvCxnSpPr>
        </xdr:nvCxnSpPr>
        <xdr:spPr>
          <a:xfrm flipH="1" flipV="1">
            <a:off x="2045760" y="824565"/>
            <a:ext cx="3298823" cy="223187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Connecteur droit avec flèche 14"/>
          <xdr:cNvCxnSpPr/>
        </xdr:nvCxnSpPr>
        <xdr:spPr>
          <a:xfrm flipH="1" flipV="1">
            <a:off x="3808944" y="1129242"/>
            <a:ext cx="1525056" cy="151341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Connecteur droit avec flèche 15"/>
          <xdr:cNvCxnSpPr>
            <a:endCxn id="1026" idx="3"/>
          </xdr:cNvCxnSpPr>
        </xdr:nvCxnSpPr>
        <xdr:spPr>
          <a:xfrm flipH="1">
            <a:off x="1812925" y="1502833"/>
            <a:ext cx="3499908" cy="678909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Connecteur droit avec flèche 16"/>
          <xdr:cNvCxnSpPr>
            <a:endCxn id="1028" idx="3"/>
          </xdr:cNvCxnSpPr>
        </xdr:nvCxnSpPr>
        <xdr:spPr>
          <a:xfrm flipH="1">
            <a:off x="3466042" y="1725083"/>
            <a:ext cx="1899708" cy="493796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1028" name="Picture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2318808" y="1533525"/>
            <a:ext cx="1147234" cy="1370707"/>
          </a:xfrm>
          <a:prstGeom prst="rect">
            <a:avLst/>
          </a:prstGeom>
          <a:ln w="38100" cap="sq">
            <a:solidFill>
              <a:schemeClr val="accent1"/>
            </a:solidFill>
            <a:prstDash val="solid"/>
            <a:miter lim="800000"/>
          </a:ln>
          <a:effectLst>
            <a:outerShdw blurRad="50800" dist="38100" dir="2700000" algn="tl" rotWithShape="0">
              <a:srgbClr val="000000">
                <a:alpha val="43000"/>
              </a:srgbClr>
            </a:outerShdw>
          </a:effectLst>
        </xdr:spPr>
      </xdr:pic>
      <xdr:pic>
        <xdr:nvPicPr>
          <xdr:cNvPr id="1025" name="Picture 1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/>
          <a:srcRect/>
          <a:stretch>
            <a:fillRect/>
          </a:stretch>
        </xdr:blipFill>
        <xdr:spPr bwMode="auto">
          <a:xfrm>
            <a:off x="2293408" y="228602"/>
            <a:ext cx="1413934" cy="1175500"/>
          </a:xfrm>
          <a:prstGeom prst="rect">
            <a:avLst/>
          </a:prstGeom>
          <a:ln w="38100" cap="sq">
            <a:solidFill>
              <a:schemeClr val="accent1"/>
            </a:solidFill>
            <a:prstDash val="solid"/>
            <a:miter lim="800000"/>
          </a:ln>
          <a:effectLst>
            <a:outerShdw blurRad="50800" dist="38100" dir="2700000" algn="tl" rotWithShape="0">
              <a:srgbClr val="000000">
                <a:alpha val="43000"/>
              </a:srgbClr>
            </a:outerShdw>
          </a:effectLst>
        </xdr:spPr>
      </xdr:pic>
    </xdr:grpSp>
    <xdr:clientData/>
  </xdr:twoCellAnchor>
  <xdr:twoCellAnchor>
    <xdr:from>
      <xdr:col>12</xdr:col>
      <xdr:colOff>1301750</xdr:colOff>
      <xdr:row>1</xdr:row>
      <xdr:rowOff>127000</xdr:rowOff>
    </xdr:from>
    <xdr:to>
      <xdr:col>21</xdr:col>
      <xdr:colOff>104921</xdr:colOff>
      <xdr:row>35</xdr:row>
      <xdr:rowOff>28826</xdr:rowOff>
    </xdr:to>
    <xdr:grpSp>
      <xdr:nvGrpSpPr>
        <xdr:cNvPr id="39" name="Groupe 38"/>
        <xdr:cNvGrpSpPr/>
      </xdr:nvGrpSpPr>
      <xdr:grpSpPr>
        <a:xfrm>
          <a:off x="11553031" y="329406"/>
          <a:ext cx="5077765" cy="6843170"/>
          <a:chOff x="10541000" y="391582"/>
          <a:chExt cx="5132003" cy="6812743"/>
        </a:xfrm>
      </xdr:grpSpPr>
      <xdr:pic>
        <xdr:nvPicPr>
          <xdr:cNvPr id="1029" name="il_fi" descr="Afficher l'image d'origine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/>
          <a:srcRect/>
          <a:stretch>
            <a:fillRect/>
          </a:stretch>
        </xdr:blipFill>
        <xdr:spPr bwMode="auto">
          <a:xfrm>
            <a:off x="11664422" y="391582"/>
            <a:ext cx="3909708" cy="3525886"/>
          </a:xfrm>
          <a:prstGeom prst="rect">
            <a:avLst/>
          </a:prstGeom>
          <a:ln w="38100" cap="sq">
            <a:solidFill>
              <a:schemeClr val="accent1"/>
            </a:solidFill>
            <a:prstDash val="solid"/>
            <a:miter lim="800000"/>
          </a:ln>
          <a:effectLst>
            <a:outerShdw blurRad="50800" dist="38100" dir="2700000" algn="tl" rotWithShape="0">
              <a:srgbClr val="000000">
                <a:alpha val="43000"/>
              </a:srgbClr>
            </a:outerShdw>
          </a:effectLst>
        </xdr:spPr>
      </xdr:pic>
      <xdr:pic>
        <xdr:nvPicPr>
          <xdr:cNvPr id="25" name="Image 24" descr="somatochart.png"/>
          <xdr:cNvPicPr>
            <a:picLocks noChangeAspect="1"/>
          </xdr:cNvPicPr>
        </xdr:nvPicPr>
        <xdr:blipFill>
          <a:blip xmlns:r="http://schemas.openxmlformats.org/officeDocument/2006/relationships" r:embed="rId6" cstate="print"/>
          <a:stretch>
            <a:fillRect/>
          </a:stretch>
        </xdr:blipFill>
        <xdr:spPr>
          <a:xfrm>
            <a:off x="11757534" y="4128803"/>
            <a:ext cx="3915469" cy="3075522"/>
          </a:xfrm>
          <a:prstGeom prst="rect">
            <a:avLst/>
          </a:prstGeom>
          <a:ln w="38100" cap="sq">
            <a:solidFill>
              <a:schemeClr val="accent1"/>
            </a:solidFill>
            <a:prstDash val="solid"/>
            <a:miter lim="800000"/>
          </a:ln>
          <a:effectLst>
            <a:outerShdw blurRad="50800" dist="38100" dir="2700000" algn="tl" rotWithShape="0">
              <a:srgbClr val="000000">
                <a:alpha val="43000"/>
              </a:srgbClr>
            </a:outerShdw>
          </a:effectLst>
        </xdr:spPr>
      </xdr:pic>
      <xdr:cxnSp macro="">
        <xdr:nvCxnSpPr>
          <xdr:cNvPr id="26" name="Connecteur droit avec flèche 25"/>
          <xdr:cNvCxnSpPr>
            <a:endCxn id="1029" idx="1"/>
          </xdr:cNvCxnSpPr>
        </xdr:nvCxnSpPr>
        <xdr:spPr>
          <a:xfrm flipV="1">
            <a:off x="10572750" y="1583025"/>
            <a:ext cx="1091672" cy="4475"/>
          </a:xfrm>
          <a:prstGeom prst="straightConnector1">
            <a:avLst/>
          </a:prstGeom>
          <a:ln w="19050">
            <a:prstDash val="sysDot"/>
            <a:tailEnd type="arrow"/>
          </a:ln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  <xdr:cxnSp macro="">
        <xdr:nvCxnSpPr>
          <xdr:cNvPr id="29" name="Connecteur droit avec flèche 28"/>
          <xdr:cNvCxnSpPr/>
        </xdr:nvCxnSpPr>
        <xdr:spPr>
          <a:xfrm flipV="1">
            <a:off x="10541000" y="2609608"/>
            <a:ext cx="1091672" cy="4475"/>
          </a:xfrm>
          <a:prstGeom prst="straightConnector1">
            <a:avLst/>
          </a:prstGeom>
          <a:ln w="19050">
            <a:prstDash val="sysDot"/>
            <a:tailEnd type="arrow"/>
          </a:ln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  <xdr:cxnSp macro="">
        <xdr:nvCxnSpPr>
          <xdr:cNvPr id="37" name="Connecteur droit avec flèche 36"/>
          <xdr:cNvCxnSpPr/>
        </xdr:nvCxnSpPr>
        <xdr:spPr>
          <a:xfrm flipV="1">
            <a:off x="10619319" y="3523984"/>
            <a:ext cx="1091672" cy="4475"/>
          </a:xfrm>
          <a:prstGeom prst="straightConnector1">
            <a:avLst/>
          </a:prstGeom>
          <a:ln w="19050">
            <a:prstDash val="sysDot"/>
            <a:tailEnd type="arrow"/>
          </a:ln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733425</xdr:colOff>
      <xdr:row>1</xdr:row>
      <xdr:rowOff>66675</xdr:rowOff>
    </xdr:from>
    <xdr:to>
      <xdr:col>13</xdr:col>
      <xdr:colOff>590550</xdr:colOff>
      <xdr:row>23</xdr:row>
      <xdr:rowOff>92443</xdr:rowOff>
    </xdr:to>
    <xdr:grpSp>
      <xdr:nvGrpSpPr>
        <xdr:cNvPr id="10" name="Groupe 9"/>
        <xdr:cNvGrpSpPr/>
      </xdr:nvGrpSpPr>
      <xdr:grpSpPr>
        <a:xfrm>
          <a:off x="5638800" y="266700"/>
          <a:ext cx="5191125" cy="4388218"/>
          <a:chOff x="5638800" y="266700"/>
          <a:chExt cx="5191125" cy="4388218"/>
        </a:xfrm>
      </xdr:grpSpPr>
      <xdr:pic>
        <xdr:nvPicPr>
          <xdr:cNvPr id="3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6753225" y="266700"/>
            <a:ext cx="4076700" cy="2324100"/>
          </a:xfrm>
          <a:prstGeom prst="rect">
            <a:avLst/>
          </a:prstGeom>
          <a:ln w="38100" cap="sq">
            <a:solidFill>
              <a:schemeClr val="accent1"/>
            </a:solidFill>
            <a:prstDash val="solid"/>
            <a:miter lim="800000"/>
          </a:ln>
          <a:effectLst>
            <a:outerShdw blurRad="50800" dist="38100" dir="2700000" algn="tl" rotWithShape="0">
              <a:srgbClr val="000000">
                <a:alpha val="43000"/>
              </a:srgbClr>
            </a:outerShdw>
          </a:effectLst>
        </xdr:spPr>
      </xdr:pic>
      <xdr:cxnSp macro="">
        <xdr:nvCxnSpPr>
          <xdr:cNvPr id="4" name="Connecteur droit avec flèche 3"/>
          <xdr:cNvCxnSpPr/>
        </xdr:nvCxnSpPr>
        <xdr:spPr>
          <a:xfrm flipV="1">
            <a:off x="5638800" y="1828800"/>
            <a:ext cx="1085850" cy="1"/>
          </a:xfrm>
          <a:prstGeom prst="straightConnector1">
            <a:avLst/>
          </a:prstGeom>
          <a:ln w="19050">
            <a:prstDash val="sysDot"/>
            <a:tailEnd type="arrow"/>
          </a:ln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  <xdr:pic>
        <xdr:nvPicPr>
          <xdr:cNvPr id="6" name="Picture 4" descr="Afficher l'image d'origine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 t="36754"/>
          <a:stretch>
            <a:fillRect/>
          </a:stretch>
        </xdr:blipFill>
        <xdr:spPr bwMode="auto">
          <a:xfrm>
            <a:off x="6829425" y="2762975"/>
            <a:ext cx="3781425" cy="1891943"/>
          </a:xfrm>
          <a:prstGeom prst="rect">
            <a:avLst/>
          </a:prstGeom>
          <a:ln w="38100" cap="sq">
            <a:solidFill>
              <a:schemeClr val="accent1"/>
            </a:solidFill>
            <a:prstDash val="solid"/>
            <a:miter lim="800000"/>
          </a:ln>
          <a:effectLst>
            <a:outerShdw blurRad="50800" dist="38100" dir="2700000" algn="tl" rotWithShape="0">
              <a:srgbClr val="000000">
                <a:alpha val="43000"/>
              </a:srgbClr>
            </a:outerShdw>
          </a:effectLst>
        </xdr:spPr>
      </xdr:pic>
      <xdr:cxnSp macro="">
        <xdr:nvCxnSpPr>
          <xdr:cNvPr id="8" name="Connecteur droit avec flèche 7"/>
          <xdr:cNvCxnSpPr/>
        </xdr:nvCxnSpPr>
        <xdr:spPr>
          <a:xfrm>
            <a:off x="5667375" y="1885952"/>
            <a:ext cx="971550" cy="1247773"/>
          </a:xfrm>
          <a:prstGeom prst="straightConnector1">
            <a:avLst/>
          </a:prstGeom>
          <a:ln w="19050">
            <a:prstDash val="sysDot"/>
            <a:tailEnd type="arrow"/>
          </a:ln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1</xdr:row>
      <xdr:rowOff>84748</xdr:rowOff>
    </xdr:from>
    <xdr:to>
      <xdr:col>17</xdr:col>
      <xdr:colOff>428625</xdr:colOff>
      <xdr:row>26</xdr:row>
      <xdr:rowOff>44780</xdr:rowOff>
    </xdr:to>
    <xdr:grpSp>
      <xdr:nvGrpSpPr>
        <xdr:cNvPr id="28" name="Groupe 27"/>
        <xdr:cNvGrpSpPr/>
      </xdr:nvGrpSpPr>
      <xdr:grpSpPr>
        <a:xfrm>
          <a:off x="6895042" y="285831"/>
          <a:ext cx="6593416" cy="5008282"/>
          <a:chOff x="5895975" y="132373"/>
          <a:chExt cx="6591300" cy="4998757"/>
        </a:xfrm>
      </xdr:grpSpPr>
      <xdr:pic>
        <xdr:nvPicPr>
          <xdr:cNvPr id="4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9334500" y="2019300"/>
            <a:ext cx="3152775" cy="311183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8629650" y="132373"/>
            <a:ext cx="2419350" cy="170595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cxnSp macro="">
        <xdr:nvCxnSpPr>
          <xdr:cNvPr id="7" name="Connecteur droit avec flèche 6"/>
          <xdr:cNvCxnSpPr>
            <a:endCxn id="5" idx="1"/>
          </xdr:cNvCxnSpPr>
        </xdr:nvCxnSpPr>
        <xdr:spPr>
          <a:xfrm flipV="1">
            <a:off x="5905500" y="985349"/>
            <a:ext cx="2724150" cy="786302"/>
          </a:xfrm>
          <a:prstGeom prst="straightConnector1">
            <a:avLst/>
          </a:prstGeom>
          <a:ln w="19050">
            <a:prstDash val="sysDot"/>
            <a:tailEnd type="arrow"/>
          </a:ln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  <xdr:cxnSp macro="">
        <xdr:nvCxnSpPr>
          <xdr:cNvPr id="21" name="Connecteur droit avec flèche 20"/>
          <xdr:cNvCxnSpPr/>
        </xdr:nvCxnSpPr>
        <xdr:spPr>
          <a:xfrm>
            <a:off x="5895975" y="2200276"/>
            <a:ext cx="3381375" cy="847724"/>
          </a:xfrm>
          <a:prstGeom prst="straightConnector1">
            <a:avLst/>
          </a:prstGeom>
          <a:ln w="19050">
            <a:prstDash val="sysDot"/>
            <a:tailEnd type="arrow"/>
          </a:ln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47132</xdr:colOff>
      <xdr:row>10</xdr:row>
      <xdr:rowOff>169334</xdr:rowOff>
    </xdr:from>
    <xdr:to>
      <xdr:col>5</xdr:col>
      <xdr:colOff>1</xdr:colOff>
      <xdr:row>24</xdr:row>
      <xdr:rowOff>76201</xdr:rowOff>
    </xdr:to>
    <xdr:grpSp>
      <xdr:nvGrpSpPr>
        <xdr:cNvPr id="19" name="Groupe 18"/>
        <xdr:cNvGrpSpPr/>
      </xdr:nvGrpSpPr>
      <xdr:grpSpPr>
        <a:xfrm>
          <a:off x="322299" y="2243667"/>
          <a:ext cx="3942785" cy="2700867"/>
          <a:chOff x="322299" y="2243667"/>
          <a:chExt cx="3942785" cy="2700867"/>
        </a:xfrm>
      </xdr:grpSpPr>
      <xdr:grpSp>
        <xdr:nvGrpSpPr>
          <xdr:cNvPr id="27" name="Groupe 26"/>
          <xdr:cNvGrpSpPr/>
        </xdr:nvGrpSpPr>
        <xdr:grpSpPr>
          <a:xfrm>
            <a:off x="322299" y="2245784"/>
            <a:ext cx="3942785" cy="2698750"/>
            <a:chOff x="323357" y="2238376"/>
            <a:chExt cx="3934319" cy="2695575"/>
          </a:xfrm>
        </xdr:grpSpPr>
        <xdr:cxnSp macro="">
          <xdr:nvCxnSpPr>
            <xdr:cNvPr id="9" name="Connecteur droit avec flèche 8"/>
            <xdr:cNvCxnSpPr/>
          </xdr:nvCxnSpPr>
          <xdr:spPr>
            <a:xfrm flipH="1">
              <a:off x="3324226" y="3228975"/>
              <a:ext cx="895349" cy="37654"/>
            </a:xfrm>
            <a:prstGeom prst="straightConnector1">
              <a:avLst/>
            </a:prstGeom>
            <a:ln w="15875"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pic>
          <xdr:nvPicPr>
            <xdr:cNvPr id="3073" name="Picture 1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 cstate="print"/>
            <a:srcRect/>
            <a:stretch>
              <a:fillRect/>
            </a:stretch>
          </xdr:blipFill>
          <xdr:spPr bwMode="auto">
            <a:xfrm>
              <a:off x="371475" y="3581400"/>
              <a:ext cx="1115518" cy="1343025"/>
            </a:xfrm>
            <a:prstGeom prst="rect">
              <a:avLst/>
            </a:prstGeom>
            <a:ln w="38100" cap="sq">
              <a:solidFill>
                <a:schemeClr val="accent1"/>
              </a:solidFill>
              <a:prstDash val="solid"/>
              <a:miter lim="800000"/>
            </a:ln>
            <a:effectLst>
              <a:outerShdw blurRad="50800" dist="38100" dir="2700000" algn="tl" rotWithShape="0">
                <a:srgbClr val="000000">
                  <a:alpha val="43000"/>
                </a:srgbClr>
              </a:outerShdw>
            </a:effectLst>
          </xdr:spPr>
        </xdr:pic>
        <xdr:pic>
          <xdr:nvPicPr>
            <xdr:cNvPr id="3075" name="Picture 3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4" cstate="print"/>
            <a:srcRect r="4113"/>
            <a:stretch>
              <a:fillRect/>
            </a:stretch>
          </xdr:blipFill>
          <xdr:spPr bwMode="auto">
            <a:xfrm>
              <a:off x="323357" y="2238376"/>
              <a:ext cx="1372094" cy="1200150"/>
            </a:xfrm>
            <a:prstGeom prst="rect">
              <a:avLst/>
            </a:prstGeom>
            <a:ln w="38100" cap="sq">
              <a:solidFill>
                <a:schemeClr val="accent1"/>
              </a:solidFill>
              <a:prstDash val="solid"/>
              <a:miter lim="800000"/>
            </a:ln>
            <a:effectLst>
              <a:outerShdw blurRad="50800" dist="38100" dir="2700000" algn="tl" rotWithShape="0">
                <a:srgbClr val="000000">
                  <a:alpha val="43000"/>
                </a:srgbClr>
              </a:outerShdw>
            </a:effectLst>
          </xdr:spPr>
        </xdr:pic>
        <xdr:cxnSp macro="">
          <xdr:nvCxnSpPr>
            <xdr:cNvPr id="13" name="Connecteur droit avec flèche 12"/>
            <xdr:cNvCxnSpPr/>
          </xdr:nvCxnSpPr>
          <xdr:spPr>
            <a:xfrm flipH="1">
              <a:off x="1695450" y="3019425"/>
              <a:ext cx="2562226" cy="85725"/>
            </a:xfrm>
            <a:prstGeom prst="straightConnector1">
              <a:avLst/>
            </a:prstGeom>
            <a:ln w="15875"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4" name="Connecteur droit avec flèche 13"/>
            <xdr:cNvCxnSpPr>
              <a:endCxn id="3073" idx="3"/>
            </xdr:cNvCxnSpPr>
          </xdr:nvCxnSpPr>
          <xdr:spPr>
            <a:xfrm flipH="1">
              <a:off x="1486993" y="3409950"/>
              <a:ext cx="2732582" cy="842963"/>
            </a:xfrm>
            <a:prstGeom prst="straightConnector1">
              <a:avLst/>
            </a:prstGeom>
            <a:ln w="15875"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" name="Connecteur droit avec flèche 14"/>
            <xdr:cNvCxnSpPr/>
          </xdr:nvCxnSpPr>
          <xdr:spPr>
            <a:xfrm flipH="1">
              <a:off x="3409950" y="3648075"/>
              <a:ext cx="828675" cy="647701"/>
            </a:xfrm>
            <a:prstGeom prst="straightConnector1">
              <a:avLst/>
            </a:prstGeom>
            <a:ln w="15875"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pic>
          <xdr:nvPicPr>
            <xdr:cNvPr id="3074" name="Picture 2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 cstate="print"/>
            <a:srcRect/>
            <a:stretch>
              <a:fillRect/>
            </a:stretch>
          </xdr:blipFill>
          <xdr:spPr bwMode="auto">
            <a:xfrm>
              <a:off x="1873748" y="3581401"/>
              <a:ext cx="1469527" cy="1352550"/>
            </a:xfrm>
            <a:prstGeom prst="rect">
              <a:avLst/>
            </a:prstGeom>
            <a:ln w="38100" cap="sq">
              <a:solidFill>
                <a:schemeClr val="accent1"/>
              </a:solidFill>
              <a:prstDash val="solid"/>
              <a:miter lim="800000"/>
            </a:ln>
            <a:effectLst>
              <a:outerShdw blurRad="50800" dist="38100" dir="2700000" algn="tl" rotWithShape="0">
                <a:srgbClr val="000000">
                  <a:alpha val="43000"/>
                </a:srgbClr>
              </a:outerShdw>
            </a:effectLst>
          </xdr:spPr>
        </xdr:pic>
      </xdr:grpSp>
      <xdr:pic>
        <xdr:nvPicPr>
          <xdr:cNvPr id="18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/>
          <a:srcRect/>
          <a:stretch>
            <a:fillRect/>
          </a:stretch>
        </xdr:blipFill>
        <xdr:spPr bwMode="auto">
          <a:xfrm>
            <a:off x="1852083" y="2243667"/>
            <a:ext cx="1471961" cy="1174750"/>
          </a:xfrm>
          <a:prstGeom prst="rect">
            <a:avLst/>
          </a:prstGeom>
          <a:ln w="38100" cap="sq">
            <a:solidFill>
              <a:schemeClr val="accent1"/>
            </a:solidFill>
            <a:prstDash val="solid"/>
            <a:miter lim="800000"/>
          </a:ln>
          <a:effectLst>
            <a:outerShdw blurRad="50800" dist="38100" dir="2700000" algn="tl" rotWithShape="0">
              <a:srgbClr val="000000">
                <a:alpha val="43000"/>
              </a:srgbClr>
            </a:outerShdw>
          </a:effec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0</xdr:row>
      <xdr:rowOff>152400</xdr:rowOff>
    </xdr:from>
    <xdr:to>
      <xdr:col>15</xdr:col>
      <xdr:colOff>342900</xdr:colOff>
      <xdr:row>19</xdr:row>
      <xdr:rowOff>152400</xdr:rowOff>
    </xdr:to>
    <xdr:grpSp>
      <xdr:nvGrpSpPr>
        <xdr:cNvPr id="12" name="Groupe 11"/>
        <xdr:cNvGrpSpPr/>
      </xdr:nvGrpSpPr>
      <xdr:grpSpPr>
        <a:xfrm>
          <a:off x="6019800" y="152400"/>
          <a:ext cx="6619875" cy="3924300"/>
          <a:chOff x="6019800" y="152400"/>
          <a:chExt cx="6619875" cy="3924300"/>
        </a:xfrm>
      </xdr:grpSpPr>
      <xdr:grpSp>
        <xdr:nvGrpSpPr>
          <xdr:cNvPr id="7" name="Groupe 6"/>
          <xdr:cNvGrpSpPr/>
        </xdr:nvGrpSpPr>
        <xdr:grpSpPr>
          <a:xfrm>
            <a:off x="9610725" y="152400"/>
            <a:ext cx="3028950" cy="3324225"/>
            <a:chOff x="9439275" y="152400"/>
            <a:chExt cx="3028950" cy="3267075"/>
          </a:xfrm>
        </xdr:grpSpPr>
        <xdr:pic>
          <xdr:nvPicPr>
            <xdr:cNvPr id="4" name="Picture 3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/>
            <a:srcRect/>
            <a:stretch>
              <a:fillRect/>
            </a:stretch>
          </xdr:blipFill>
          <xdr:spPr bwMode="auto">
            <a:xfrm>
              <a:off x="9448800" y="152400"/>
              <a:ext cx="2933700" cy="2605865"/>
            </a:xfrm>
            <a:prstGeom prst="rect">
              <a:avLst/>
            </a:prstGeom>
            <a:ln w="38100" cap="sq">
              <a:solidFill>
                <a:schemeClr val="accent1"/>
              </a:solidFill>
              <a:prstDash val="solid"/>
              <a:miter lim="800000"/>
            </a:ln>
            <a:effectLst>
              <a:outerShdw blurRad="50800" dist="38100" dir="2700000" algn="tl" rotWithShape="0">
                <a:srgbClr val="000000">
                  <a:alpha val="43000"/>
                </a:srgbClr>
              </a:outerShdw>
            </a:effectLst>
          </xdr:spPr>
        </xdr:pic>
        <xdr:sp macro="" textlink="">
          <xdr:nvSpPr>
            <xdr:cNvPr id="6" name="Rectangle 5"/>
            <xdr:cNvSpPr/>
          </xdr:nvSpPr>
          <xdr:spPr>
            <a:xfrm>
              <a:off x="9439275" y="2790825"/>
              <a:ext cx="3028950" cy="628650"/>
            </a:xfrm>
            <a:prstGeom prst="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r>
                <a:rPr lang="fr-FR" sz="1100"/>
                <a:t>Evolution de l'ABSI avec l'âge </a:t>
              </a:r>
            </a:p>
            <a:p>
              <a:pPr algn="ctr"/>
              <a:r>
                <a:rPr lang="fr-FR" sz="1100"/>
                <a:t>Bleu:</a:t>
              </a:r>
              <a:r>
                <a:rPr lang="fr-FR" sz="1100" baseline="0"/>
                <a:t> homme, vert: femme</a:t>
              </a:r>
              <a:endParaRPr lang="fr-FR" sz="1100"/>
            </a:p>
          </xdr:txBody>
        </xdr:sp>
      </xdr:grpSp>
      <xdr:grpSp>
        <xdr:nvGrpSpPr>
          <xdr:cNvPr id="9" name="Groupe 8"/>
          <xdr:cNvGrpSpPr/>
        </xdr:nvGrpSpPr>
        <xdr:grpSpPr>
          <a:xfrm>
            <a:off x="6972300" y="657225"/>
            <a:ext cx="2390775" cy="3419475"/>
            <a:chOff x="6800850" y="657225"/>
            <a:chExt cx="2390775" cy="3362325"/>
          </a:xfrm>
        </xdr:grpSpPr>
        <xdr:pic>
          <xdr:nvPicPr>
            <xdr:cNvPr id="5" name="Picture 2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/>
            <a:srcRect r="64553"/>
            <a:stretch>
              <a:fillRect/>
            </a:stretch>
          </xdr:blipFill>
          <xdr:spPr bwMode="auto">
            <a:xfrm>
              <a:off x="6819900" y="657225"/>
              <a:ext cx="2343150" cy="2733675"/>
            </a:xfrm>
            <a:prstGeom prst="rect">
              <a:avLst/>
            </a:prstGeom>
            <a:ln w="38100" cap="sq">
              <a:solidFill>
                <a:schemeClr val="accent1"/>
              </a:solidFill>
              <a:prstDash val="solid"/>
              <a:miter lim="800000"/>
            </a:ln>
            <a:effectLst>
              <a:outerShdw blurRad="50800" dist="38100" dir="2700000" algn="tl" rotWithShape="0">
                <a:srgbClr val="000000">
                  <a:alpha val="43000"/>
                </a:srgbClr>
              </a:outerShdw>
            </a:effectLst>
          </xdr:spPr>
        </xdr:pic>
        <xdr:sp macro="" textlink="">
          <xdr:nvSpPr>
            <xdr:cNvPr id="8" name="Rectangle 7"/>
            <xdr:cNvSpPr/>
          </xdr:nvSpPr>
          <xdr:spPr>
            <a:xfrm>
              <a:off x="6800850" y="3390900"/>
              <a:ext cx="2390775" cy="628650"/>
            </a:xfrm>
            <a:prstGeom prst="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r>
                <a:rPr lang="fr-FR" sz="1100"/>
                <a:t>Lien ABSI</a:t>
              </a:r>
              <a:r>
                <a:rPr lang="fr-FR" sz="1100" baseline="0"/>
                <a:t> et taux relatif de mortalité</a:t>
              </a:r>
            </a:p>
            <a:p>
              <a:pPr algn="ctr"/>
              <a:r>
                <a:rPr lang="fr-FR" sz="1100" baseline="0"/>
                <a:t>le percentilage  au dessus vous permet de vous situer dans les standards</a:t>
              </a:r>
              <a:endParaRPr lang="fr-FR" sz="1100"/>
            </a:p>
          </xdr:txBody>
        </xdr:sp>
      </xdr:grpSp>
      <xdr:cxnSp macro="">
        <xdr:nvCxnSpPr>
          <xdr:cNvPr id="10" name="Connecteur droit avec flèche 9"/>
          <xdr:cNvCxnSpPr/>
        </xdr:nvCxnSpPr>
        <xdr:spPr>
          <a:xfrm>
            <a:off x="6019800" y="2314576"/>
            <a:ext cx="1343025" cy="781049"/>
          </a:xfrm>
          <a:prstGeom prst="straightConnector1">
            <a:avLst/>
          </a:prstGeom>
          <a:ln w="19050">
            <a:prstDash val="sysDot"/>
            <a:tailEnd type="arrow"/>
          </a:ln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6"/>
  <sheetViews>
    <sheetView showGridLines="0" topLeftCell="B2" zoomScale="80" zoomScaleNormal="80" workbookViewId="0">
      <selection activeCell="I12" sqref="I12"/>
    </sheetView>
  </sheetViews>
  <sheetFormatPr baseColWidth="10" defaultColWidth="9.140625" defaultRowHeight="15"/>
  <cols>
    <col min="1" max="1" width="6.140625" customWidth="1"/>
    <col min="2" max="3" width="22" customWidth="1"/>
    <col min="4" max="4" width="24.28515625" customWidth="1"/>
    <col min="5" max="5" width="5.5703125" customWidth="1"/>
    <col min="6" max="6" width="15.28515625" customWidth="1"/>
    <col min="7" max="7" width="9.140625" customWidth="1"/>
    <col min="8" max="8" width="9.7109375" customWidth="1"/>
    <col min="11" max="11" width="14.7109375" bestFit="1" customWidth="1"/>
    <col min="12" max="12" width="7" customWidth="1"/>
    <col min="13" max="13" width="21.28515625" customWidth="1"/>
    <col min="261" max="261" width="15.28515625" customWidth="1"/>
    <col min="262" max="262" width="9.140625" customWidth="1"/>
    <col min="263" max="263" width="9.7109375" customWidth="1"/>
    <col min="266" max="266" width="14.7109375" bestFit="1" customWidth="1"/>
    <col min="517" max="517" width="15.28515625" customWidth="1"/>
    <col min="518" max="518" width="9.140625" customWidth="1"/>
    <col min="519" max="519" width="9.7109375" customWidth="1"/>
    <col min="522" max="522" width="14.7109375" bestFit="1" customWidth="1"/>
    <col min="773" max="773" width="15.28515625" customWidth="1"/>
    <col min="774" max="774" width="9.140625" customWidth="1"/>
    <col min="775" max="775" width="9.7109375" customWidth="1"/>
    <col min="778" max="778" width="14.7109375" bestFit="1" customWidth="1"/>
    <col min="1029" max="1029" width="15.28515625" customWidth="1"/>
    <col min="1030" max="1030" width="9.140625" customWidth="1"/>
    <col min="1031" max="1031" width="9.7109375" customWidth="1"/>
    <col min="1034" max="1034" width="14.7109375" bestFit="1" customWidth="1"/>
    <col min="1285" max="1285" width="15.28515625" customWidth="1"/>
    <col min="1286" max="1286" width="9.140625" customWidth="1"/>
    <col min="1287" max="1287" width="9.7109375" customWidth="1"/>
    <col min="1290" max="1290" width="14.7109375" bestFit="1" customWidth="1"/>
    <col min="1541" max="1541" width="15.28515625" customWidth="1"/>
    <col min="1542" max="1542" width="9.140625" customWidth="1"/>
    <col min="1543" max="1543" width="9.7109375" customWidth="1"/>
    <col min="1546" max="1546" width="14.7109375" bestFit="1" customWidth="1"/>
    <col min="1797" max="1797" width="15.28515625" customWidth="1"/>
    <col min="1798" max="1798" width="9.140625" customWidth="1"/>
    <col min="1799" max="1799" width="9.7109375" customWidth="1"/>
    <col min="1802" max="1802" width="14.7109375" bestFit="1" customWidth="1"/>
    <col min="2053" max="2053" width="15.28515625" customWidth="1"/>
    <col min="2054" max="2054" width="9.140625" customWidth="1"/>
    <col min="2055" max="2055" width="9.7109375" customWidth="1"/>
    <col min="2058" max="2058" width="14.7109375" bestFit="1" customWidth="1"/>
    <col min="2309" max="2309" width="15.28515625" customWidth="1"/>
    <col min="2310" max="2310" width="9.140625" customWidth="1"/>
    <col min="2311" max="2311" width="9.7109375" customWidth="1"/>
    <col min="2314" max="2314" width="14.7109375" bestFit="1" customWidth="1"/>
    <col min="2565" max="2565" width="15.28515625" customWidth="1"/>
    <col min="2566" max="2566" width="9.140625" customWidth="1"/>
    <col min="2567" max="2567" width="9.7109375" customWidth="1"/>
    <col min="2570" max="2570" width="14.7109375" bestFit="1" customWidth="1"/>
    <col min="2821" max="2821" width="15.28515625" customWidth="1"/>
    <col min="2822" max="2822" width="9.140625" customWidth="1"/>
    <col min="2823" max="2823" width="9.7109375" customWidth="1"/>
    <col min="2826" max="2826" width="14.7109375" bestFit="1" customWidth="1"/>
    <col min="3077" max="3077" width="15.28515625" customWidth="1"/>
    <col min="3078" max="3078" width="9.140625" customWidth="1"/>
    <col min="3079" max="3079" width="9.7109375" customWidth="1"/>
    <col min="3082" max="3082" width="14.7109375" bestFit="1" customWidth="1"/>
    <col min="3333" max="3333" width="15.28515625" customWidth="1"/>
    <col min="3334" max="3334" width="9.140625" customWidth="1"/>
    <col min="3335" max="3335" width="9.7109375" customWidth="1"/>
    <col min="3338" max="3338" width="14.7109375" bestFit="1" customWidth="1"/>
    <col min="3589" max="3589" width="15.28515625" customWidth="1"/>
    <col min="3590" max="3590" width="9.140625" customWidth="1"/>
    <col min="3591" max="3591" width="9.7109375" customWidth="1"/>
    <col min="3594" max="3594" width="14.7109375" bestFit="1" customWidth="1"/>
    <col min="3845" max="3845" width="15.28515625" customWidth="1"/>
    <col min="3846" max="3846" width="9.140625" customWidth="1"/>
    <col min="3847" max="3847" width="9.7109375" customWidth="1"/>
    <col min="3850" max="3850" width="14.7109375" bestFit="1" customWidth="1"/>
    <col min="4101" max="4101" width="15.28515625" customWidth="1"/>
    <col min="4102" max="4102" width="9.140625" customWidth="1"/>
    <col min="4103" max="4103" width="9.7109375" customWidth="1"/>
    <col min="4106" max="4106" width="14.7109375" bestFit="1" customWidth="1"/>
    <col min="4357" max="4357" width="15.28515625" customWidth="1"/>
    <col min="4358" max="4358" width="9.140625" customWidth="1"/>
    <col min="4359" max="4359" width="9.7109375" customWidth="1"/>
    <col min="4362" max="4362" width="14.7109375" bestFit="1" customWidth="1"/>
    <col min="4613" max="4613" width="15.28515625" customWidth="1"/>
    <col min="4614" max="4614" width="9.140625" customWidth="1"/>
    <col min="4615" max="4615" width="9.7109375" customWidth="1"/>
    <col min="4618" max="4618" width="14.7109375" bestFit="1" customWidth="1"/>
    <col min="4869" max="4869" width="15.28515625" customWidth="1"/>
    <col min="4870" max="4870" width="9.140625" customWidth="1"/>
    <col min="4871" max="4871" width="9.7109375" customWidth="1"/>
    <col min="4874" max="4874" width="14.7109375" bestFit="1" customWidth="1"/>
    <col min="5125" max="5125" width="15.28515625" customWidth="1"/>
    <col min="5126" max="5126" width="9.140625" customWidth="1"/>
    <col min="5127" max="5127" width="9.7109375" customWidth="1"/>
    <col min="5130" max="5130" width="14.7109375" bestFit="1" customWidth="1"/>
    <col min="5381" max="5381" width="15.28515625" customWidth="1"/>
    <col min="5382" max="5382" width="9.140625" customWidth="1"/>
    <col min="5383" max="5383" width="9.7109375" customWidth="1"/>
    <col min="5386" max="5386" width="14.7109375" bestFit="1" customWidth="1"/>
    <col min="5637" max="5637" width="15.28515625" customWidth="1"/>
    <col min="5638" max="5638" width="9.140625" customWidth="1"/>
    <col min="5639" max="5639" width="9.7109375" customWidth="1"/>
    <col min="5642" max="5642" width="14.7109375" bestFit="1" customWidth="1"/>
    <col min="5893" max="5893" width="15.28515625" customWidth="1"/>
    <col min="5894" max="5894" width="9.140625" customWidth="1"/>
    <col min="5895" max="5895" width="9.7109375" customWidth="1"/>
    <col min="5898" max="5898" width="14.7109375" bestFit="1" customWidth="1"/>
    <col min="6149" max="6149" width="15.28515625" customWidth="1"/>
    <col min="6150" max="6150" width="9.140625" customWidth="1"/>
    <col min="6151" max="6151" width="9.7109375" customWidth="1"/>
    <col min="6154" max="6154" width="14.7109375" bestFit="1" customWidth="1"/>
    <col min="6405" max="6405" width="15.28515625" customWidth="1"/>
    <col min="6406" max="6406" width="9.140625" customWidth="1"/>
    <col min="6407" max="6407" width="9.7109375" customWidth="1"/>
    <col min="6410" max="6410" width="14.7109375" bestFit="1" customWidth="1"/>
    <col min="6661" max="6661" width="15.28515625" customWidth="1"/>
    <col min="6662" max="6662" width="9.140625" customWidth="1"/>
    <col min="6663" max="6663" width="9.7109375" customWidth="1"/>
    <col min="6666" max="6666" width="14.7109375" bestFit="1" customWidth="1"/>
    <col min="6917" max="6917" width="15.28515625" customWidth="1"/>
    <col min="6918" max="6918" width="9.140625" customWidth="1"/>
    <col min="6919" max="6919" width="9.7109375" customWidth="1"/>
    <col min="6922" max="6922" width="14.7109375" bestFit="1" customWidth="1"/>
    <col min="7173" max="7173" width="15.28515625" customWidth="1"/>
    <col min="7174" max="7174" width="9.140625" customWidth="1"/>
    <col min="7175" max="7175" width="9.7109375" customWidth="1"/>
    <col min="7178" max="7178" width="14.7109375" bestFit="1" customWidth="1"/>
    <col min="7429" max="7429" width="15.28515625" customWidth="1"/>
    <col min="7430" max="7430" width="9.140625" customWidth="1"/>
    <col min="7431" max="7431" width="9.7109375" customWidth="1"/>
    <col min="7434" max="7434" width="14.7109375" bestFit="1" customWidth="1"/>
    <col min="7685" max="7685" width="15.28515625" customWidth="1"/>
    <col min="7686" max="7686" width="9.140625" customWidth="1"/>
    <col min="7687" max="7687" width="9.7109375" customWidth="1"/>
    <col min="7690" max="7690" width="14.7109375" bestFit="1" customWidth="1"/>
    <col min="7941" max="7941" width="15.28515625" customWidth="1"/>
    <col min="7942" max="7942" width="9.140625" customWidth="1"/>
    <col min="7943" max="7943" width="9.7109375" customWidth="1"/>
    <col min="7946" max="7946" width="14.7109375" bestFit="1" customWidth="1"/>
    <col min="8197" max="8197" width="15.28515625" customWidth="1"/>
    <col min="8198" max="8198" width="9.140625" customWidth="1"/>
    <col min="8199" max="8199" width="9.7109375" customWidth="1"/>
    <col min="8202" max="8202" width="14.7109375" bestFit="1" customWidth="1"/>
    <col min="8453" max="8453" width="15.28515625" customWidth="1"/>
    <col min="8454" max="8454" width="9.140625" customWidth="1"/>
    <col min="8455" max="8455" width="9.7109375" customWidth="1"/>
    <col min="8458" max="8458" width="14.7109375" bestFit="1" customWidth="1"/>
    <col min="8709" max="8709" width="15.28515625" customWidth="1"/>
    <col min="8710" max="8710" width="9.140625" customWidth="1"/>
    <col min="8711" max="8711" width="9.7109375" customWidth="1"/>
    <col min="8714" max="8714" width="14.7109375" bestFit="1" customWidth="1"/>
    <col min="8965" max="8965" width="15.28515625" customWidth="1"/>
    <col min="8966" max="8966" width="9.140625" customWidth="1"/>
    <col min="8967" max="8967" width="9.7109375" customWidth="1"/>
    <col min="8970" max="8970" width="14.7109375" bestFit="1" customWidth="1"/>
    <col min="9221" max="9221" width="15.28515625" customWidth="1"/>
    <col min="9222" max="9222" width="9.140625" customWidth="1"/>
    <col min="9223" max="9223" width="9.7109375" customWidth="1"/>
    <col min="9226" max="9226" width="14.7109375" bestFit="1" customWidth="1"/>
    <col min="9477" max="9477" width="15.28515625" customWidth="1"/>
    <col min="9478" max="9478" width="9.140625" customWidth="1"/>
    <col min="9479" max="9479" width="9.7109375" customWidth="1"/>
    <col min="9482" max="9482" width="14.7109375" bestFit="1" customWidth="1"/>
    <col min="9733" max="9733" width="15.28515625" customWidth="1"/>
    <col min="9734" max="9734" width="9.140625" customWidth="1"/>
    <col min="9735" max="9735" width="9.7109375" customWidth="1"/>
    <col min="9738" max="9738" width="14.7109375" bestFit="1" customWidth="1"/>
    <col min="9989" max="9989" width="15.28515625" customWidth="1"/>
    <col min="9990" max="9990" width="9.140625" customWidth="1"/>
    <col min="9991" max="9991" width="9.7109375" customWidth="1"/>
    <col min="9994" max="9994" width="14.7109375" bestFit="1" customWidth="1"/>
    <col min="10245" max="10245" width="15.28515625" customWidth="1"/>
    <col min="10246" max="10246" width="9.140625" customWidth="1"/>
    <col min="10247" max="10247" width="9.7109375" customWidth="1"/>
    <col min="10250" max="10250" width="14.7109375" bestFit="1" customWidth="1"/>
    <col min="10501" max="10501" width="15.28515625" customWidth="1"/>
    <col min="10502" max="10502" width="9.140625" customWidth="1"/>
    <col min="10503" max="10503" width="9.7109375" customWidth="1"/>
    <col min="10506" max="10506" width="14.7109375" bestFit="1" customWidth="1"/>
    <col min="10757" max="10757" width="15.28515625" customWidth="1"/>
    <col min="10758" max="10758" width="9.140625" customWidth="1"/>
    <col min="10759" max="10759" width="9.7109375" customWidth="1"/>
    <col min="10762" max="10762" width="14.7109375" bestFit="1" customWidth="1"/>
    <col min="11013" max="11013" width="15.28515625" customWidth="1"/>
    <col min="11014" max="11014" width="9.140625" customWidth="1"/>
    <col min="11015" max="11015" width="9.7109375" customWidth="1"/>
    <col min="11018" max="11018" width="14.7109375" bestFit="1" customWidth="1"/>
    <col min="11269" max="11269" width="15.28515625" customWidth="1"/>
    <col min="11270" max="11270" width="9.140625" customWidth="1"/>
    <col min="11271" max="11271" width="9.7109375" customWidth="1"/>
    <col min="11274" max="11274" width="14.7109375" bestFit="1" customWidth="1"/>
    <col min="11525" max="11525" width="15.28515625" customWidth="1"/>
    <col min="11526" max="11526" width="9.140625" customWidth="1"/>
    <col min="11527" max="11527" width="9.7109375" customWidth="1"/>
    <col min="11530" max="11530" width="14.7109375" bestFit="1" customWidth="1"/>
    <col min="11781" max="11781" width="15.28515625" customWidth="1"/>
    <col min="11782" max="11782" width="9.140625" customWidth="1"/>
    <col min="11783" max="11783" width="9.7109375" customWidth="1"/>
    <col min="11786" max="11786" width="14.7109375" bestFit="1" customWidth="1"/>
    <col min="12037" max="12037" width="15.28515625" customWidth="1"/>
    <col min="12038" max="12038" width="9.140625" customWidth="1"/>
    <col min="12039" max="12039" width="9.7109375" customWidth="1"/>
    <col min="12042" max="12042" width="14.7109375" bestFit="1" customWidth="1"/>
    <col min="12293" max="12293" width="15.28515625" customWidth="1"/>
    <col min="12294" max="12294" width="9.140625" customWidth="1"/>
    <col min="12295" max="12295" width="9.7109375" customWidth="1"/>
    <col min="12298" max="12298" width="14.7109375" bestFit="1" customWidth="1"/>
    <col min="12549" max="12549" width="15.28515625" customWidth="1"/>
    <col min="12550" max="12550" width="9.140625" customWidth="1"/>
    <col min="12551" max="12551" width="9.7109375" customWidth="1"/>
    <col min="12554" max="12554" width="14.7109375" bestFit="1" customWidth="1"/>
    <col min="12805" max="12805" width="15.28515625" customWidth="1"/>
    <col min="12806" max="12806" width="9.140625" customWidth="1"/>
    <col min="12807" max="12807" width="9.7109375" customWidth="1"/>
    <col min="12810" max="12810" width="14.7109375" bestFit="1" customWidth="1"/>
    <col min="13061" max="13061" width="15.28515625" customWidth="1"/>
    <col min="13062" max="13062" width="9.140625" customWidth="1"/>
    <col min="13063" max="13063" width="9.7109375" customWidth="1"/>
    <col min="13066" max="13066" width="14.7109375" bestFit="1" customWidth="1"/>
    <col min="13317" max="13317" width="15.28515625" customWidth="1"/>
    <col min="13318" max="13318" width="9.140625" customWidth="1"/>
    <col min="13319" max="13319" width="9.7109375" customWidth="1"/>
    <col min="13322" max="13322" width="14.7109375" bestFit="1" customWidth="1"/>
    <col min="13573" max="13573" width="15.28515625" customWidth="1"/>
    <col min="13574" max="13574" width="9.140625" customWidth="1"/>
    <col min="13575" max="13575" width="9.7109375" customWidth="1"/>
    <col min="13578" max="13578" width="14.7109375" bestFit="1" customWidth="1"/>
    <col min="13829" max="13829" width="15.28515625" customWidth="1"/>
    <col min="13830" max="13830" width="9.140625" customWidth="1"/>
    <col min="13831" max="13831" width="9.7109375" customWidth="1"/>
    <col min="13834" max="13834" width="14.7109375" bestFit="1" customWidth="1"/>
    <col min="14085" max="14085" width="15.28515625" customWidth="1"/>
    <col min="14086" max="14086" width="9.140625" customWidth="1"/>
    <col min="14087" max="14087" width="9.7109375" customWidth="1"/>
    <col min="14090" max="14090" width="14.7109375" bestFit="1" customWidth="1"/>
    <col min="14341" max="14341" width="15.28515625" customWidth="1"/>
    <col min="14342" max="14342" width="9.140625" customWidth="1"/>
    <col min="14343" max="14343" width="9.7109375" customWidth="1"/>
    <col min="14346" max="14346" width="14.7109375" bestFit="1" customWidth="1"/>
    <col min="14597" max="14597" width="15.28515625" customWidth="1"/>
    <col min="14598" max="14598" width="9.140625" customWidth="1"/>
    <col min="14599" max="14599" width="9.7109375" customWidth="1"/>
    <col min="14602" max="14602" width="14.7109375" bestFit="1" customWidth="1"/>
    <col min="14853" max="14853" width="15.28515625" customWidth="1"/>
    <col min="14854" max="14854" width="9.140625" customWidth="1"/>
    <col min="14855" max="14855" width="9.7109375" customWidth="1"/>
    <col min="14858" max="14858" width="14.7109375" bestFit="1" customWidth="1"/>
    <col min="15109" max="15109" width="15.28515625" customWidth="1"/>
    <col min="15110" max="15110" width="9.140625" customWidth="1"/>
    <col min="15111" max="15111" width="9.7109375" customWidth="1"/>
    <col min="15114" max="15114" width="14.7109375" bestFit="1" customWidth="1"/>
    <col min="15365" max="15365" width="15.28515625" customWidth="1"/>
    <col min="15366" max="15366" width="9.140625" customWidth="1"/>
    <col min="15367" max="15367" width="9.7109375" customWidth="1"/>
    <col min="15370" max="15370" width="14.7109375" bestFit="1" customWidth="1"/>
    <col min="15621" max="15621" width="15.28515625" customWidth="1"/>
    <col min="15622" max="15622" width="9.140625" customWidth="1"/>
    <col min="15623" max="15623" width="9.7109375" customWidth="1"/>
    <col min="15626" max="15626" width="14.7109375" bestFit="1" customWidth="1"/>
    <col min="15877" max="15877" width="15.28515625" customWidth="1"/>
    <col min="15878" max="15878" width="9.140625" customWidth="1"/>
    <col min="15879" max="15879" width="9.7109375" customWidth="1"/>
    <col min="15882" max="15882" width="14.7109375" bestFit="1" customWidth="1"/>
    <col min="16133" max="16133" width="15.28515625" customWidth="1"/>
    <col min="16134" max="16134" width="9.140625" customWidth="1"/>
    <col min="16135" max="16135" width="9.7109375" customWidth="1"/>
    <col min="16138" max="16138" width="14.7109375" bestFit="1" customWidth="1"/>
  </cols>
  <sheetData>
    <row r="1" spans="2:13" ht="15.75" thickBot="1"/>
    <row r="2" spans="2:13" ht="26.25" thickBot="1">
      <c r="F2" s="17" t="s">
        <v>4</v>
      </c>
      <c r="G2" s="18"/>
      <c r="H2" s="18"/>
      <c r="I2" s="18"/>
      <c r="J2" s="19"/>
    </row>
    <row r="3" spans="2:13" ht="15.75" thickBot="1"/>
    <row r="4" spans="2:13" ht="21" thickBot="1">
      <c r="F4" s="20" t="s">
        <v>3</v>
      </c>
      <c r="G4" s="21" t="s">
        <v>5</v>
      </c>
      <c r="H4" s="21" t="s">
        <v>6</v>
      </c>
      <c r="I4" s="22" t="s">
        <v>22</v>
      </c>
      <c r="K4" s="4" t="s">
        <v>0</v>
      </c>
      <c r="L4" s="5"/>
      <c r="M4" s="6"/>
    </row>
    <row r="5" spans="2:13">
      <c r="F5" s="23" t="s">
        <v>21</v>
      </c>
      <c r="G5" s="55">
        <v>13</v>
      </c>
      <c r="H5" s="55">
        <v>17</v>
      </c>
      <c r="I5" s="60">
        <f>AVERAGE(G5:H5)</f>
        <v>15</v>
      </c>
      <c r="J5" t="s">
        <v>74</v>
      </c>
      <c r="K5" s="1"/>
      <c r="L5" s="1"/>
    </row>
    <row r="6" spans="2:13" ht="15.75" thickBot="1">
      <c r="F6" s="25" t="s">
        <v>20</v>
      </c>
      <c r="G6" s="56">
        <v>12</v>
      </c>
      <c r="H6" s="56">
        <v>12</v>
      </c>
      <c r="I6" s="60">
        <f t="shared" ref="I6:I8" si="0">AVERAGE(G6:H6)</f>
        <v>12</v>
      </c>
      <c r="J6" t="s">
        <v>74</v>
      </c>
      <c r="K6" s="48" t="s">
        <v>18</v>
      </c>
      <c r="L6" s="1"/>
    </row>
    <row r="7" spans="2:13" ht="12.75" customHeight="1">
      <c r="F7" s="25" t="s">
        <v>7</v>
      </c>
      <c r="G7" s="57">
        <v>8</v>
      </c>
      <c r="H7" s="56">
        <v>8</v>
      </c>
      <c r="I7" s="60">
        <f t="shared" si="0"/>
        <v>8</v>
      </c>
      <c r="J7" t="s">
        <v>74</v>
      </c>
      <c r="K7" s="75">
        <f>-0.7182+(0.1451*SUM(I5:I7))-(0.00068*(SUM(I5:I7)*SUM(I5:I7)))+(0.0000014*(SUM(I5:I7)*SUM(I5:I7)*SUM(I5:I7)))</f>
        <v>3.5873250000000003</v>
      </c>
      <c r="L7" s="76"/>
      <c r="M7" s="73" t="str">
        <f>IF(K7&gt;4,"ENDOMORPHE","")</f>
        <v/>
      </c>
    </row>
    <row r="8" spans="2:13" ht="15.75" thickBot="1">
      <c r="F8" s="26" t="s">
        <v>8</v>
      </c>
      <c r="G8" s="58">
        <v>12</v>
      </c>
      <c r="H8" s="58">
        <v>12</v>
      </c>
      <c r="I8" s="60">
        <f t="shared" si="0"/>
        <v>12</v>
      </c>
      <c r="J8" t="s">
        <v>74</v>
      </c>
      <c r="K8" s="77"/>
      <c r="L8" s="78"/>
      <c r="M8" s="74"/>
    </row>
    <row r="9" spans="2:13" ht="15.75" thickBot="1">
      <c r="K9" s="1"/>
      <c r="L9" s="1"/>
    </row>
    <row r="10" spans="2:13" ht="15.75" thickBot="1">
      <c r="F10" s="20" t="s">
        <v>9</v>
      </c>
      <c r="G10" s="27" t="s">
        <v>5</v>
      </c>
      <c r="H10" s="27" t="s">
        <v>6</v>
      </c>
      <c r="I10" s="22" t="s">
        <v>22</v>
      </c>
      <c r="K10" s="49" t="s">
        <v>17</v>
      </c>
      <c r="L10" s="1"/>
    </row>
    <row r="11" spans="2:13" ht="15.75" thickBot="1">
      <c r="F11" s="23" t="s">
        <v>10</v>
      </c>
      <c r="G11" s="53">
        <v>34</v>
      </c>
      <c r="H11" s="53">
        <v>34</v>
      </c>
      <c r="I11" s="60">
        <f>AVERAGE(G11:H11)</f>
        <v>34</v>
      </c>
      <c r="J11" t="s">
        <v>1</v>
      </c>
      <c r="K11" s="49"/>
      <c r="L11" s="1"/>
    </row>
    <row r="12" spans="2:13" ht="15.75" thickBot="1">
      <c r="F12" s="26" t="s">
        <v>11</v>
      </c>
      <c r="G12" s="54">
        <v>35</v>
      </c>
      <c r="H12" s="54">
        <v>36</v>
      </c>
      <c r="I12" s="60">
        <f>AVERAGE(G12:H12)</f>
        <v>35.5</v>
      </c>
      <c r="J12" t="s">
        <v>1</v>
      </c>
      <c r="K12" s="69">
        <f>(0.858*I16)+(0.601*I15)+(0.188*I11)+(0.161*I12)-(I19*0.131)+4.5</f>
        <v>4.8913000000000011</v>
      </c>
      <c r="L12" s="70"/>
      <c r="M12" s="79" t="str">
        <f>IF(K12&gt;4,"MESOMORPHE","")</f>
        <v>MESOMORPHE</v>
      </c>
    </row>
    <row r="13" spans="2:13" ht="15.75" thickBot="1">
      <c r="K13" s="71"/>
      <c r="L13" s="72"/>
      <c r="M13" s="80"/>
    </row>
    <row r="14" spans="2:13" ht="15.75" thickBot="1">
      <c r="F14" s="20" t="s">
        <v>12</v>
      </c>
      <c r="G14" s="27" t="s">
        <v>5</v>
      </c>
      <c r="H14" s="27" t="s">
        <v>6</v>
      </c>
      <c r="I14" s="22" t="s">
        <v>22</v>
      </c>
      <c r="K14" s="1"/>
      <c r="L14" s="1"/>
    </row>
    <row r="15" spans="2:13" ht="15.75" customHeight="1">
      <c r="B15" s="28" t="s">
        <v>23</v>
      </c>
      <c r="C15" s="9"/>
      <c r="D15" s="10"/>
      <c r="F15" s="23" t="s">
        <v>13</v>
      </c>
      <c r="G15" s="53">
        <v>9.3000000000000007</v>
      </c>
      <c r="H15" s="53">
        <v>9.3000000000000007</v>
      </c>
      <c r="I15" s="60">
        <f>AVERAGE(G15:H15)</f>
        <v>9.3000000000000007</v>
      </c>
      <c r="J15" t="s">
        <v>1</v>
      </c>
      <c r="K15" s="1" t="s">
        <v>19</v>
      </c>
      <c r="L15" s="1"/>
    </row>
    <row r="16" spans="2:13" ht="15.75" customHeight="1" thickBot="1">
      <c r="B16" s="11"/>
      <c r="C16" s="12"/>
      <c r="D16" s="13"/>
      <c r="F16" s="26" t="s">
        <v>2</v>
      </c>
      <c r="G16" s="54">
        <v>8</v>
      </c>
      <c r="H16" s="54">
        <v>8</v>
      </c>
      <c r="I16" s="60">
        <f>AVERAGE(G16:H16)</f>
        <v>8</v>
      </c>
      <c r="J16" t="s">
        <v>1</v>
      </c>
      <c r="K16" s="1"/>
      <c r="L16" s="1"/>
    </row>
    <row r="17" spans="2:13" ht="15.75" customHeight="1" thickBot="1">
      <c r="B17" s="11" t="s">
        <v>81</v>
      </c>
      <c r="C17" s="12"/>
      <c r="D17" s="13"/>
      <c r="K17" s="69">
        <f>IF(I21&gt;40.75,0.732*I21-28.58,IF(AND(I21&gt;=38.25,I21&lt;=40.75,0.463*I21-17.63),0.1))</f>
        <v>2.196688001745315</v>
      </c>
      <c r="L17" s="70" t="str">
        <f t="shared" ref="L17" si="1">IF(N15&lt;38.25,"=0.1",0.732*N15-28.58)</f>
        <v>=0.1</v>
      </c>
      <c r="M17" s="73" t="str">
        <f>IF(K17&gt;4,"ECTOMORPHE","")</f>
        <v/>
      </c>
    </row>
    <row r="18" spans="2:13" ht="15.75" customHeight="1" thickBot="1">
      <c r="B18" s="11" t="s">
        <v>24</v>
      </c>
      <c r="C18" s="12"/>
      <c r="D18" s="13"/>
      <c r="F18" s="20" t="s">
        <v>14</v>
      </c>
      <c r="G18" s="27" t="s">
        <v>5</v>
      </c>
      <c r="H18" s="27" t="s">
        <v>6</v>
      </c>
      <c r="I18" s="22" t="s">
        <v>22</v>
      </c>
      <c r="K18" s="71"/>
      <c r="L18" s="72"/>
      <c r="M18" s="74"/>
    </row>
    <row r="19" spans="2:13" ht="15" customHeight="1">
      <c r="B19" s="11" t="s">
        <v>25</v>
      </c>
      <c r="C19" s="12"/>
      <c r="D19" s="13"/>
      <c r="F19" s="23" t="s">
        <v>15</v>
      </c>
      <c r="G19" s="53">
        <v>184</v>
      </c>
      <c r="H19" s="53">
        <v>185</v>
      </c>
      <c r="I19" s="60">
        <f>AVERAGE(G19:H19)</f>
        <v>184.5</v>
      </c>
      <c r="J19" t="s">
        <v>1</v>
      </c>
    </row>
    <row r="20" spans="2:13" ht="15.75" customHeight="1" thickBot="1">
      <c r="B20" s="11" t="s">
        <v>26</v>
      </c>
      <c r="C20" s="12"/>
      <c r="D20" s="13"/>
      <c r="E20" s="1"/>
      <c r="F20" s="26" t="s">
        <v>16</v>
      </c>
      <c r="G20" s="54">
        <v>84</v>
      </c>
      <c r="H20" s="54">
        <v>85</v>
      </c>
      <c r="I20" s="60">
        <f>AVERAGE(G20:H20)</f>
        <v>84.5</v>
      </c>
      <c r="J20" t="s">
        <v>75</v>
      </c>
    </row>
    <row r="21" spans="2:13" ht="15.75">
      <c r="B21" s="11" t="s">
        <v>27</v>
      </c>
      <c r="C21" s="12"/>
      <c r="D21" s="13"/>
      <c r="E21" s="1"/>
      <c r="G21" s="50" t="s">
        <v>72</v>
      </c>
      <c r="H21" s="3"/>
      <c r="I21" s="51">
        <f>I19/(POWER(I20,1/3))</f>
        <v>42.044655740089226</v>
      </c>
    </row>
    <row r="22" spans="2:13" ht="15" customHeight="1">
      <c r="B22" s="11" t="s">
        <v>28</v>
      </c>
      <c r="C22" s="12"/>
      <c r="D22" s="13"/>
      <c r="E22" s="1"/>
    </row>
    <row r="23" spans="2:13" ht="15.75" customHeight="1">
      <c r="B23" s="11" t="s">
        <v>29</v>
      </c>
      <c r="C23" s="12"/>
      <c r="D23" s="13"/>
      <c r="E23" s="1"/>
    </row>
    <row r="24" spans="2:13" ht="15" customHeight="1">
      <c r="B24" s="11" t="s">
        <v>30</v>
      </c>
      <c r="C24" s="12"/>
      <c r="D24" s="13"/>
      <c r="E24" s="1"/>
      <c r="F24" s="1"/>
    </row>
    <row r="25" spans="2:13" ht="15.75" customHeight="1">
      <c r="B25" s="11" t="s">
        <v>32</v>
      </c>
      <c r="C25" s="12"/>
      <c r="D25" s="13"/>
      <c r="E25" s="1"/>
      <c r="H25" t="s">
        <v>73</v>
      </c>
    </row>
    <row r="26" spans="2:13" ht="15.75" customHeight="1">
      <c r="B26" s="11" t="s">
        <v>31</v>
      </c>
      <c r="C26" s="12"/>
      <c r="D26" s="13"/>
      <c r="E26" s="1"/>
    </row>
    <row r="27" spans="2:13" ht="15.75" customHeight="1">
      <c r="B27" s="11" t="s">
        <v>37</v>
      </c>
      <c r="C27" s="12"/>
      <c r="D27" s="13"/>
      <c r="E27" s="1"/>
    </row>
    <row r="28" spans="2:13" ht="15.75" customHeight="1">
      <c r="B28" s="11" t="s">
        <v>33</v>
      </c>
      <c r="C28" s="12"/>
      <c r="D28" s="13"/>
      <c r="E28" s="1"/>
    </row>
    <row r="29" spans="2:13" ht="15" customHeight="1">
      <c r="B29" s="11" t="s">
        <v>34</v>
      </c>
      <c r="C29" s="12"/>
      <c r="D29" s="13"/>
      <c r="E29" s="1"/>
    </row>
    <row r="30" spans="2:13" ht="15.75" customHeight="1">
      <c r="B30" s="11" t="s">
        <v>35</v>
      </c>
      <c r="C30" s="12"/>
      <c r="D30" s="13"/>
      <c r="E30" s="1"/>
    </row>
    <row r="31" spans="2:13" ht="15.75" customHeight="1" thickBot="1">
      <c r="B31" s="14" t="s">
        <v>36</v>
      </c>
      <c r="C31" s="15"/>
      <c r="D31" s="16"/>
      <c r="E31" s="1"/>
    </row>
    <row r="32" spans="2:13">
      <c r="E32" s="1"/>
    </row>
    <row r="33" spans="2:6">
      <c r="E33" s="1"/>
    </row>
    <row r="34" spans="2:6">
      <c r="B34" s="47" t="s">
        <v>69</v>
      </c>
      <c r="C34" s="47"/>
      <c r="D34" s="47"/>
      <c r="E34" s="1"/>
      <c r="F34" s="46"/>
    </row>
    <row r="35" spans="2:6" ht="15.75" thickBot="1">
      <c r="B35" s="66"/>
      <c r="C35" s="67"/>
      <c r="D35" s="68"/>
      <c r="E35" s="1"/>
    </row>
    <row r="36" spans="2:6">
      <c r="E36" s="1"/>
    </row>
  </sheetData>
  <sheetProtection password="DCC1" sheet="1" objects="1" scenarios="1"/>
  <mergeCells count="7">
    <mergeCell ref="B35:D35"/>
    <mergeCell ref="K17:L18"/>
    <mergeCell ref="M17:M18"/>
    <mergeCell ref="K7:L8"/>
    <mergeCell ref="K12:L13"/>
    <mergeCell ref="M7:M8"/>
    <mergeCell ref="M12:M13"/>
  </mergeCells>
  <pageMargins left="0.7" right="0.7" top="0.75" bottom="0.75" header="0.3" footer="0.3"/>
  <pageSetup paperSize="9" orientation="portrait" horizontalDpi="300" verticalDpi="0" copies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showGridLines="0" workbookViewId="0">
      <selection activeCell="G9" sqref="G9"/>
    </sheetView>
  </sheetViews>
  <sheetFormatPr baseColWidth="10" defaultRowHeight="15"/>
  <cols>
    <col min="1" max="1" width="4.140625" customWidth="1"/>
    <col min="4" max="4" width="29.140625" customWidth="1"/>
    <col min="5" max="5" width="6" style="37" customWidth="1"/>
  </cols>
  <sheetData>
    <row r="1" spans="2:8" ht="15.75" thickBot="1"/>
    <row r="2" spans="2:8" ht="26.25" thickBot="1">
      <c r="B2" s="28" t="s">
        <v>23</v>
      </c>
      <c r="C2" s="9"/>
      <c r="D2" s="10"/>
      <c r="F2" s="17" t="s">
        <v>38</v>
      </c>
      <c r="G2" s="18"/>
      <c r="H2" s="19"/>
    </row>
    <row r="3" spans="2:8">
      <c r="B3" s="11"/>
      <c r="C3" s="12"/>
      <c r="D3" s="13"/>
    </row>
    <row r="4" spans="2:8" ht="15.75" thickBot="1">
      <c r="B4" s="11" t="s">
        <v>43</v>
      </c>
      <c r="C4" s="12"/>
      <c r="D4" s="13"/>
    </row>
    <row r="5" spans="2:8" ht="15.75">
      <c r="B5" s="11" t="s">
        <v>44</v>
      </c>
      <c r="C5" s="12"/>
      <c r="D5" s="13"/>
      <c r="F5" s="81" t="s">
        <v>42</v>
      </c>
      <c r="G5" s="82"/>
      <c r="H5" s="83"/>
    </row>
    <row r="6" spans="2:8">
      <c r="B6" s="11" t="s">
        <v>45</v>
      </c>
      <c r="C6" s="12"/>
      <c r="D6" s="13"/>
      <c r="F6" s="7"/>
      <c r="G6" s="1"/>
      <c r="H6" s="8"/>
    </row>
    <row r="7" spans="2:8">
      <c r="B7" s="11" t="s">
        <v>46</v>
      </c>
      <c r="C7" s="12"/>
      <c r="D7" s="13"/>
      <c r="F7" s="30" t="s">
        <v>41</v>
      </c>
      <c r="G7" s="35">
        <v>1.84</v>
      </c>
      <c r="H7" s="31"/>
    </row>
    <row r="8" spans="2:8">
      <c r="B8" s="11" t="s">
        <v>47</v>
      </c>
      <c r="C8" s="12"/>
      <c r="D8" s="13"/>
      <c r="F8" s="30" t="s">
        <v>39</v>
      </c>
      <c r="G8" s="36">
        <v>83</v>
      </c>
      <c r="H8" s="31"/>
    </row>
    <row r="9" spans="2:8" ht="14.25" customHeight="1" thickBot="1">
      <c r="B9" s="14" t="s">
        <v>48</v>
      </c>
      <c r="C9" s="15"/>
      <c r="D9" s="16"/>
      <c r="F9" s="32" t="s">
        <v>40</v>
      </c>
      <c r="G9" s="34">
        <f>G8/(G7*G7)</f>
        <v>24.515595463137995</v>
      </c>
      <c r="H9" s="33"/>
    </row>
    <row r="12" spans="2:8">
      <c r="E12" s="38"/>
    </row>
    <row r="13" spans="2:8">
      <c r="E13" s="38"/>
    </row>
    <row r="14" spans="2:8" ht="15.75" thickBot="1">
      <c r="E14" s="38"/>
    </row>
    <row r="15" spans="2:8" ht="15.75" thickBot="1">
      <c r="B15" s="84" t="s">
        <v>66</v>
      </c>
      <c r="C15" s="85"/>
      <c r="D15" s="85"/>
      <c r="E15" s="85"/>
      <c r="F15" s="86"/>
    </row>
    <row r="16" spans="2:8">
      <c r="E16" s="38"/>
    </row>
    <row r="17" spans="5:5">
      <c r="E17" s="38"/>
    </row>
    <row r="18" spans="5:5">
      <c r="E18" s="38"/>
    </row>
    <row r="19" spans="5:5">
      <c r="E19" s="38"/>
    </row>
    <row r="20" spans="5:5">
      <c r="E20" s="38"/>
    </row>
    <row r="21" spans="5:5">
      <c r="E21" s="38"/>
    </row>
    <row r="22" spans="5:5">
      <c r="E22" s="38"/>
    </row>
    <row r="23" spans="5:5">
      <c r="E23" s="38"/>
    </row>
    <row r="24" spans="5:5">
      <c r="E24" s="38"/>
    </row>
    <row r="25" spans="5:5">
      <c r="E25" s="38"/>
    </row>
    <row r="26" spans="5:5">
      <c r="E26" s="38"/>
    </row>
    <row r="27" spans="5:5">
      <c r="E27" s="38"/>
    </row>
    <row r="28" spans="5:5">
      <c r="E28" s="38"/>
    </row>
  </sheetData>
  <sheetProtection password="DCC1" sheet="1" objects="1" scenarios="1"/>
  <mergeCells count="2">
    <mergeCell ref="F5:H5"/>
    <mergeCell ref="B15:F1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29"/>
  <sheetViews>
    <sheetView showGridLines="0" tabSelected="1" topLeftCell="A2" zoomScale="90" zoomScaleNormal="90" workbookViewId="0">
      <selection activeCell="H19" sqref="H19"/>
    </sheetView>
  </sheetViews>
  <sheetFormatPr baseColWidth="10" defaultRowHeight="15"/>
  <cols>
    <col min="1" max="1" width="4.140625" customWidth="1"/>
    <col min="4" max="4" width="33.28515625" customWidth="1"/>
    <col min="5" max="5" width="3.5703125" style="37" customWidth="1"/>
    <col min="6" max="6" width="13" customWidth="1"/>
    <col min="12" max="12" width="4.5703125" customWidth="1"/>
  </cols>
  <sheetData>
    <row r="1" spans="2:10" ht="15.75" thickBot="1"/>
    <row r="2" spans="2:10" ht="26.25" thickBot="1">
      <c r="B2" s="28" t="s">
        <v>23</v>
      </c>
      <c r="C2" s="9"/>
      <c r="D2" s="10"/>
      <c r="F2" s="17" t="s">
        <v>49</v>
      </c>
      <c r="G2" s="18"/>
      <c r="H2" s="18"/>
      <c r="I2" s="18"/>
      <c r="J2" s="19"/>
    </row>
    <row r="3" spans="2:10">
      <c r="B3" s="11"/>
      <c r="C3" s="12"/>
      <c r="D3" s="13"/>
    </row>
    <row r="4" spans="2:10" ht="15.75" thickBot="1">
      <c r="B4" s="11" t="s">
        <v>43</v>
      </c>
      <c r="C4" s="12"/>
      <c r="D4" s="13"/>
    </row>
    <row r="5" spans="2:10" ht="15.75">
      <c r="B5" s="11" t="s">
        <v>44</v>
      </c>
      <c r="C5" s="12"/>
      <c r="D5" s="13"/>
      <c r="F5" s="87" t="s">
        <v>50</v>
      </c>
      <c r="G5" s="88"/>
      <c r="H5" s="89"/>
    </row>
    <row r="6" spans="2:10">
      <c r="B6" s="11" t="s">
        <v>58</v>
      </c>
      <c r="C6" s="12"/>
      <c r="D6" s="13"/>
      <c r="F6" s="7"/>
      <c r="G6" s="1" t="s">
        <v>3</v>
      </c>
      <c r="H6" s="8" t="s">
        <v>76</v>
      </c>
    </row>
    <row r="7" spans="2:10">
      <c r="B7" s="11" t="s">
        <v>60</v>
      </c>
      <c r="C7" s="12"/>
      <c r="D7" s="13"/>
      <c r="F7" s="29" t="s">
        <v>77</v>
      </c>
      <c r="G7" s="61">
        <v>1.85</v>
      </c>
      <c r="H7" s="102">
        <v>1.85</v>
      </c>
    </row>
    <row r="8" spans="2:10">
      <c r="B8" s="11" t="s">
        <v>51</v>
      </c>
      <c r="C8" s="12"/>
      <c r="D8" s="13"/>
      <c r="F8" s="29" t="s">
        <v>78</v>
      </c>
      <c r="G8" s="62">
        <v>84</v>
      </c>
      <c r="H8" s="102">
        <v>84</v>
      </c>
    </row>
    <row r="9" spans="2:10">
      <c r="B9" s="11" t="s">
        <v>57</v>
      </c>
      <c r="C9" s="12"/>
      <c r="D9" s="13"/>
      <c r="F9" s="2" t="s">
        <v>55</v>
      </c>
      <c r="G9" s="63">
        <f>(0.29669*I19)-(0.00043*I19*I19)+(0.02963*G10)+1.4072</f>
        <v>17.69849</v>
      </c>
      <c r="H9" s="103">
        <v>16</v>
      </c>
    </row>
    <row r="10" spans="2:10" ht="14.25" customHeight="1" thickBot="1">
      <c r="B10" s="14" t="s">
        <v>56</v>
      </c>
      <c r="C10" s="15"/>
      <c r="D10" s="16"/>
      <c r="F10" s="29" t="s">
        <v>79</v>
      </c>
      <c r="G10" s="64">
        <v>43</v>
      </c>
      <c r="H10" s="102">
        <v>43</v>
      </c>
    </row>
    <row r="11" spans="2:10" ht="19.5" thickBot="1">
      <c r="F11" s="42" t="s">
        <v>80</v>
      </c>
      <c r="G11" s="65">
        <f>(G8-(G9/100*G8))/(G7*G7)</f>
        <v>20.199640146092037</v>
      </c>
      <c r="H11" s="65">
        <f>(H8-(H9/100*H8))/(H7*H7)</f>
        <v>20.616508400292183</v>
      </c>
    </row>
    <row r="13" spans="2:10" ht="15.75" thickBot="1"/>
    <row r="14" spans="2:10" ht="15.75" thickBot="1">
      <c r="F14" s="20" t="s">
        <v>3</v>
      </c>
      <c r="G14" s="21" t="s">
        <v>5</v>
      </c>
      <c r="H14" s="21" t="s">
        <v>6</v>
      </c>
      <c r="I14" s="22" t="s">
        <v>22</v>
      </c>
    </row>
    <row r="15" spans="2:10">
      <c r="F15" s="23" t="s">
        <v>52</v>
      </c>
      <c r="G15" s="55">
        <v>30</v>
      </c>
      <c r="H15" s="55">
        <v>30</v>
      </c>
      <c r="I15" s="24">
        <f>AVERAGE(G15:H15)</f>
        <v>30</v>
      </c>
      <c r="J15" s="59" t="s">
        <v>74</v>
      </c>
    </row>
    <row r="16" spans="2:10">
      <c r="F16" s="25" t="s">
        <v>53</v>
      </c>
      <c r="G16" s="56">
        <v>13</v>
      </c>
      <c r="H16" s="56">
        <v>13</v>
      </c>
      <c r="I16" s="24">
        <f t="shared" ref="I16:I18" si="0">AVERAGE(G16:H16)</f>
        <v>13</v>
      </c>
      <c r="J16" s="59" t="s">
        <v>74</v>
      </c>
    </row>
    <row r="17" spans="5:12">
      <c r="F17" s="25" t="s">
        <v>7</v>
      </c>
      <c r="G17" s="57">
        <v>4</v>
      </c>
      <c r="H17" s="56">
        <v>4</v>
      </c>
      <c r="I17" s="24">
        <f t="shared" si="0"/>
        <v>4</v>
      </c>
      <c r="J17" s="59" t="s">
        <v>74</v>
      </c>
    </row>
    <row r="18" spans="5:12" ht="15.75" thickBot="1">
      <c r="F18" s="26" t="s">
        <v>54</v>
      </c>
      <c r="G18" s="58">
        <v>8</v>
      </c>
      <c r="H18" s="101">
        <v>8</v>
      </c>
      <c r="I18" s="24">
        <f t="shared" si="0"/>
        <v>8</v>
      </c>
      <c r="J18" s="59" t="s">
        <v>74</v>
      </c>
    </row>
    <row r="19" spans="5:12" ht="15.75" thickBot="1">
      <c r="H19" s="40" t="s">
        <v>59</v>
      </c>
      <c r="I19" s="19">
        <f>SUM(I15:I18)</f>
        <v>55</v>
      </c>
    </row>
    <row r="21" spans="5:12" ht="15.75" thickBot="1">
      <c r="E21" s="38"/>
    </row>
    <row r="22" spans="5:12" ht="15.75" customHeight="1">
      <c r="E22" s="38"/>
      <c r="F22" s="90" t="s">
        <v>70</v>
      </c>
      <c r="G22" s="91"/>
      <c r="H22" s="91"/>
      <c r="I22" s="91"/>
      <c r="J22" s="91"/>
      <c r="K22" s="91"/>
      <c r="L22" s="92"/>
    </row>
    <row r="23" spans="5:12">
      <c r="E23" s="38"/>
      <c r="F23" s="93" t="s">
        <v>71</v>
      </c>
      <c r="G23" s="94"/>
      <c r="H23" s="94"/>
      <c r="I23" s="94"/>
      <c r="J23" s="94"/>
      <c r="K23" s="94"/>
      <c r="L23" s="95"/>
    </row>
    <row r="24" spans="5:12" ht="15.75" thickBot="1">
      <c r="E24" s="38"/>
      <c r="F24" s="96" t="s">
        <v>67</v>
      </c>
      <c r="G24" s="97"/>
      <c r="H24" s="97"/>
      <c r="I24" s="97"/>
      <c r="J24" s="97"/>
      <c r="K24" s="97"/>
      <c r="L24" s="98"/>
    </row>
    <row r="25" spans="5:12">
      <c r="E25" s="38"/>
    </row>
    <row r="26" spans="5:12">
      <c r="E26" s="38"/>
    </row>
    <row r="27" spans="5:12">
      <c r="E27" s="38"/>
    </row>
    <row r="28" spans="5:12">
      <c r="E28" s="38"/>
    </row>
    <row r="29" spans="5:12">
      <c r="E29" s="38"/>
    </row>
  </sheetData>
  <sheetProtection password="DCC1" sheet="1" objects="1" scenarios="1"/>
  <mergeCells count="4">
    <mergeCell ref="F5:H5"/>
    <mergeCell ref="F22:L22"/>
    <mergeCell ref="F23:L23"/>
    <mergeCell ref="F24:L2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22"/>
  <sheetViews>
    <sheetView showGridLines="0" workbookViewId="0">
      <selection activeCell="B13" sqref="B13:D13"/>
    </sheetView>
  </sheetViews>
  <sheetFormatPr baseColWidth="10" defaultRowHeight="15"/>
  <cols>
    <col min="1" max="1" width="2.5703125" customWidth="1"/>
    <col min="4" max="4" width="31.28515625" customWidth="1"/>
    <col min="5" max="5" width="8.7109375" customWidth="1"/>
    <col min="6" max="6" width="12.7109375" customWidth="1"/>
    <col min="10" max="10" width="14.85546875" customWidth="1"/>
  </cols>
  <sheetData>
    <row r="1" spans="2:10" ht="15.75" thickBot="1">
      <c r="E1" s="37"/>
    </row>
    <row r="2" spans="2:10" ht="26.25" thickBot="1">
      <c r="B2" s="28" t="s">
        <v>23</v>
      </c>
      <c r="C2" s="9"/>
      <c r="D2" s="10"/>
      <c r="E2" s="37"/>
      <c r="F2" s="17" t="s">
        <v>61</v>
      </c>
      <c r="G2" s="18"/>
      <c r="H2" s="18"/>
      <c r="I2" s="18"/>
      <c r="J2" s="19"/>
    </row>
    <row r="3" spans="2:10">
      <c r="B3" s="11"/>
      <c r="C3" s="12"/>
      <c r="D3" s="13"/>
      <c r="E3" s="37"/>
    </row>
    <row r="4" spans="2:10" ht="15.75" thickBot="1">
      <c r="B4" s="11" t="s">
        <v>43</v>
      </c>
      <c r="C4" s="12"/>
      <c r="D4" s="13"/>
      <c r="E4" s="37"/>
    </row>
    <row r="5" spans="2:10" ht="15.75">
      <c r="B5" s="11" t="s">
        <v>44</v>
      </c>
      <c r="C5" s="12"/>
      <c r="D5" s="13"/>
      <c r="E5" s="37"/>
      <c r="F5" s="87" t="s">
        <v>64</v>
      </c>
      <c r="G5" s="88"/>
      <c r="H5" s="89"/>
    </row>
    <row r="6" spans="2:10">
      <c r="B6" s="11" t="s">
        <v>65</v>
      </c>
      <c r="C6" s="12"/>
      <c r="D6" s="13"/>
      <c r="E6" s="37"/>
      <c r="F6" s="7"/>
      <c r="G6" s="1"/>
      <c r="H6" s="8"/>
    </row>
    <row r="7" spans="2:10">
      <c r="B7" s="11" t="s">
        <v>51</v>
      </c>
      <c r="C7" s="12"/>
      <c r="D7" s="13"/>
      <c r="E7" s="37"/>
      <c r="F7" s="30" t="s">
        <v>41</v>
      </c>
      <c r="G7" s="35">
        <v>1.85</v>
      </c>
      <c r="H7" s="31"/>
    </row>
    <row r="8" spans="2:10">
      <c r="B8" s="11"/>
      <c r="C8" s="12"/>
      <c r="D8" s="13"/>
      <c r="E8" s="37"/>
      <c r="F8" s="30" t="s">
        <v>39</v>
      </c>
      <c r="G8" s="36">
        <v>84</v>
      </c>
      <c r="H8" s="31"/>
    </row>
    <row r="9" spans="2:10" ht="15.75" thickBot="1">
      <c r="B9" s="14"/>
      <c r="C9" s="15"/>
      <c r="D9" s="16"/>
      <c r="E9" s="37"/>
      <c r="F9" s="44" t="s">
        <v>40</v>
      </c>
      <c r="G9" s="41">
        <f>G8/(G7*G7)</f>
        <v>24.543462381300216</v>
      </c>
      <c r="H9" s="8"/>
    </row>
    <row r="10" spans="2:10" ht="15.75" thickBot="1">
      <c r="E10" s="37"/>
      <c r="F10" s="30" t="s">
        <v>62</v>
      </c>
      <c r="G10" s="39">
        <v>0.83</v>
      </c>
      <c r="H10" s="31"/>
    </row>
    <row r="11" spans="2:10" ht="19.5" thickBot="1">
      <c r="E11" s="37"/>
      <c r="F11" s="45" t="s">
        <v>63</v>
      </c>
      <c r="G11" s="52">
        <f>(G10/((G9^0.666)*G7^0.5))</f>
        <v>7.2409402843227125E-2</v>
      </c>
      <c r="H11" s="33"/>
    </row>
    <row r="12" spans="2:10" ht="15.75" thickBot="1">
      <c r="E12" s="37"/>
    </row>
    <row r="13" spans="2:10">
      <c r="B13" s="99" t="s">
        <v>68</v>
      </c>
      <c r="C13" s="100"/>
      <c r="D13" s="100"/>
      <c r="E13" s="37"/>
    </row>
    <row r="14" spans="2:10" ht="18.75" customHeight="1" thickBot="1">
      <c r="B14" s="66"/>
      <c r="C14" s="67"/>
      <c r="D14" s="68"/>
      <c r="E14" s="37"/>
    </row>
    <row r="15" spans="2:10">
      <c r="E15" s="37"/>
    </row>
    <row r="16" spans="2:10">
      <c r="E16" s="37"/>
    </row>
    <row r="17" spans="2:5">
      <c r="E17" s="37"/>
    </row>
    <row r="18" spans="2:5">
      <c r="E18" s="37"/>
    </row>
    <row r="19" spans="2:5">
      <c r="E19" s="37"/>
    </row>
    <row r="20" spans="2:5">
      <c r="E20" s="37"/>
    </row>
    <row r="21" spans="2:5">
      <c r="E21" s="38"/>
    </row>
    <row r="22" spans="2:5">
      <c r="B22" s="43"/>
      <c r="E22" s="38"/>
    </row>
  </sheetData>
  <sheetProtection password="DCC1" sheet="1" objects="1" scenarios="1"/>
  <mergeCells count="3">
    <mergeCell ref="F5:H5"/>
    <mergeCell ref="B13:D13"/>
    <mergeCell ref="B14:D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Somatotype</vt:lpstr>
      <vt:lpstr>IMC</vt:lpstr>
      <vt:lpstr>FFMI</vt:lpstr>
      <vt:lpstr>ASBI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Guillaume Laffaye</dc:creator>
  <cp:lastModifiedBy>Guillaume</cp:lastModifiedBy>
  <dcterms:created xsi:type="dcterms:W3CDTF">2016-07-06T09:12:46Z</dcterms:created>
  <dcterms:modified xsi:type="dcterms:W3CDTF">2016-09-29T07:32:58Z</dcterms:modified>
</cp:coreProperties>
</file>